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rmit.internal\USRHome\el0\e63840\Configuration\Desktop\COB mams docs\"/>
    </mc:Choice>
  </mc:AlternateContent>
  <xr:revisionPtr revIDLastSave="0" documentId="8_{3F685CF6-34F1-4A27-A44D-23019871F8B3}" xr6:coauthVersionLast="44" xr6:coauthVersionMax="44" xr10:uidLastSave="{00000000-0000-0000-0000-000000000000}"/>
  <workbookProtection workbookAlgorithmName="SHA-512" workbookHashValue="C+arfwqZvJDH2ZEXEmay7V/ItPpKEqDPbnpNg0eUDiMZxrUMGZifqpvGbjaB1lEBgpyw+vsY+muhhLuAFL1POw==" workbookSaltValue="bT8+8LOBZk/eEx/gQI8m4A==" workbookSpinCount="100000" lockStructure="1"/>
  <bookViews>
    <workbookView xWindow="-25320" yWindow="585" windowWidth="23130" windowHeight="14175" firstSheet="1" activeTab="1" xr2:uid="{00000000-000D-0000-FFFF-FFFF00000000}"/>
  </bookViews>
  <sheets>
    <sheet name="Priestly 11" sheetId="8" state="hidden" r:id="rId1"/>
    <sheet name="Transition Map 2018+" sheetId="4" r:id="rId2"/>
  </sheets>
  <definedNames>
    <definedName name="Elective_Type" localSheetId="1">Table46[Elective_Type]</definedName>
    <definedName name="Elective_Type">#REF!</definedName>
    <definedName name="_xlnm.Print_Area" localSheetId="1">'Transition Map 2018+'!$A$1:$M$82</definedName>
    <definedName name="query__3" localSheetId="0" hidden="1">'Priestly 11'!$A$1:$F$13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4" i="4" l="1"/>
  <c r="M28" i="4"/>
  <c r="M39" i="4" l="1"/>
  <c r="O39" i="4" s="1"/>
  <c r="M38" i="4"/>
  <c r="O38" i="4" s="1"/>
  <c r="M37" i="4"/>
  <c r="O37" i="4" s="1"/>
  <c r="M36" i="4"/>
  <c r="O36" i="4" s="1"/>
  <c r="M35" i="4"/>
  <c r="O35" i="4" s="1"/>
  <c r="O34" i="4"/>
  <c r="M33" i="4"/>
  <c r="O33" i="4" s="1"/>
  <c r="M32" i="4"/>
  <c r="O32" i="4" s="1"/>
  <c r="M29" i="4"/>
  <c r="O29" i="4" s="1"/>
  <c r="O28" i="4"/>
  <c r="M27" i="4"/>
  <c r="O27" i="4" s="1"/>
  <c r="M26" i="4"/>
  <c r="O26" i="4" s="1"/>
  <c r="M25" i="4"/>
  <c r="O25" i="4" s="1"/>
  <c r="M24" i="4"/>
  <c r="O24" i="4" s="1"/>
  <c r="M23" i="4"/>
  <c r="O23" i="4" s="1"/>
  <c r="M22" i="4"/>
  <c r="O22" i="4" s="1"/>
  <c r="M19" i="4"/>
  <c r="O19" i="4" s="1"/>
  <c r="M18" i="4"/>
  <c r="O18" i="4" s="1"/>
  <c r="M17" i="4"/>
  <c r="O17" i="4" s="1"/>
  <c r="M16" i="4"/>
  <c r="O16" i="4" s="1"/>
  <c r="M15" i="4"/>
  <c r="O15" i="4" s="1"/>
  <c r="M14" i="4"/>
  <c r="O14" i="4" s="1"/>
  <c r="M13" i="4"/>
  <c r="O13" i="4" s="1"/>
  <c r="M12" i="4"/>
  <c r="O12" i="4" s="1"/>
  <c r="P19" i="4" l="1"/>
  <c r="P25" i="4"/>
  <c r="P29" i="4"/>
  <c r="P35" i="4"/>
  <c r="P22" i="4"/>
  <c r="P26" i="4"/>
  <c r="P32" i="4"/>
  <c r="P36" i="4"/>
  <c r="P15" i="4"/>
  <c r="P23" i="4"/>
  <c r="P27" i="4"/>
  <c r="P33" i="4"/>
  <c r="P37" i="4"/>
  <c r="P16" i="4"/>
  <c r="P24" i="4"/>
  <c r="P28" i="4"/>
  <c r="P34" i="4"/>
  <c r="P38" i="4"/>
  <c r="P17" i="4"/>
  <c r="P14" i="4"/>
  <c r="P18" i="4"/>
  <c r="P39" i="4"/>
  <c r="P13" i="4"/>
  <c r="P12" i="4"/>
  <c r="O8" i="4" l="1"/>
  <c r="G66" i="4"/>
  <c r="G39" i="4"/>
  <c r="G38" i="4"/>
  <c r="G37" i="4"/>
  <c r="G36" i="4"/>
  <c r="G35" i="4"/>
  <c r="G33" i="4"/>
  <c r="G32" i="4"/>
  <c r="G29" i="4"/>
  <c r="G28" i="4"/>
  <c r="G27" i="4"/>
  <c r="G26" i="4"/>
  <c r="G25" i="4"/>
  <c r="G24" i="4"/>
  <c r="G23" i="4"/>
  <c r="G22" i="4"/>
  <c r="G19" i="4"/>
  <c r="G18" i="4"/>
  <c r="G17" i="4"/>
  <c r="G16" i="4"/>
  <c r="G15" i="4"/>
  <c r="G14" i="4"/>
  <c r="G13" i="4"/>
  <c r="G12" i="4"/>
  <c r="J39" i="4"/>
  <c r="J38" i="4"/>
  <c r="J37" i="4"/>
  <c r="J36" i="4"/>
  <c r="J29" i="4"/>
  <c r="F70" i="4"/>
  <c r="F69" i="4"/>
  <c r="F68" i="4"/>
  <c r="F67" i="4"/>
  <c r="F66" i="4"/>
  <c r="F65" i="4"/>
  <c r="F64" i="4"/>
  <c r="F63" i="4"/>
  <c r="F62" i="4"/>
  <c r="F61" i="4"/>
  <c r="F60" i="4"/>
  <c r="F59" i="4"/>
  <c r="F58" i="4"/>
  <c r="F57" i="4"/>
  <c r="F56" i="4"/>
  <c r="F55" i="4"/>
  <c r="F54" i="4"/>
  <c r="F53" i="4"/>
  <c r="F52" i="4"/>
  <c r="F51" i="4"/>
  <c r="F50" i="4"/>
  <c r="F39" i="4"/>
  <c r="F38" i="4"/>
  <c r="F37" i="4"/>
  <c r="F36" i="4"/>
  <c r="F35" i="4"/>
  <c r="F34" i="4"/>
  <c r="F33" i="4"/>
  <c r="F32" i="4"/>
  <c r="F29" i="4"/>
  <c r="F28" i="4"/>
  <c r="F27" i="4"/>
  <c r="F26" i="4"/>
  <c r="F25" i="4"/>
  <c r="F24" i="4"/>
  <c r="F23" i="4"/>
  <c r="F22" i="4"/>
  <c r="F19" i="4"/>
  <c r="F18" i="4"/>
  <c r="F17" i="4"/>
  <c r="F16" i="4"/>
  <c r="F15" i="4"/>
  <c r="F14" i="4"/>
  <c r="F13" i="4"/>
  <c r="F12" i="4"/>
  <c r="F71" i="4"/>
  <c r="Q12" i="4"/>
  <c r="A40" i="4" s="1"/>
  <c r="H16" i="4" l="1"/>
  <c r="H36" i="4"/>
  <c r="H15" i="4"/>
  <c r="H19" i="4"/>
  <c r="H25" i="4"/>
  <c r="H29" i="4"/>
  <c r="H35" i="4"/>
  <c r="H39" i="4"/>
  <c r="H12" i="4"/>
  <c r="H22" i="4"/>
  <c r="H26" i="4"/>
  <c r="H32" i="4"/>
  <c r="H13" i="4"/>
  <c r="H17" i="4"/>
  <c r="H23" i="4"/>
  <c r="H27" i="4"/>
  <c r="H33" i="4"/>
  <c r="H37" i="4"/>
  <c r="H14" i="4"/>
  <c r="H18" i="4"/>
  <c r="H24" i="4"/>
  <c r="H28" i="4"/>
  <c r="H34" i="4"/>
  <c r="H38" i="4"/>
  <c r="I72" i="4" l="1"/>
  <c r="H72" i="4" s="1"/>
  <c r="I71" i="4"/>
  <c r="H71" i="4" s="1"/>
  <c r="I70" i="4"/>
  <c r="H70" i="4" s="1"/>
  <c r="I69" i="4"/>
  <c r="H69" i="4" s="1"/>
  <c r="I68" i="4"/>
  <c r="H68" i="4" s="1"/>
  <c r="I67" i="4"/>
  <c r="H67" i="4" s="1"/>
  <c r="I66" i="4"/>
  <c r="H66" i="4" s="1"/>
  <c r="I65" i="4"/>
  <c r="H65" i="4" s="1"/>
  <c r="I64" i="4"/>
  <c r="H64" i="4" s="1"/>
  <c r="I63" i="4"/>
  <c r="H63" i="4" s="1"/>
  <c r="I62" i="4"/>
  <c r="H62" i="4" s="1"/>
  <c r="I61" i="4"/>
  <c r="H61" i="4" s="1"/>
  <c r="I60" i="4"/>
  <c r="H60" i="4" s="1"/>
  <c r="I59" i="4"/>
  <c r="H59" i="4" s="1"/>
  <c r="I58" i="4"/>
  <c r="H58" i="4" s="1"/>
  <c r="I57" i="4"/>
  <c r="H57" i="4" s="1"/>
  <c r="I56" i="4"/>
  <c r="H56" i="4" s="1"/>
  <c r="I55" i="4"/>
  <c r="H55" i="4" s="1"/>
  <c r="I54" i="4"/>
  <c r="H54" i="4" s="1"/>
  <c r="I53" i="4"/>
  <c r="H53" i="4" s="1"/>
  <c r="I52" i="4"/>
  <c r="H52" i="4" s="1"/>
  <c r="I51" i="4"/>
  <c r="H51" i="4" s="1"/>
  <c r="I50" i="4"/>
  <c r="G71" i="4" l="1"/>
  <c r="G67" i="4"/>
  <c r="G63" i="4"/>
  <c r="G59" i="4"/>
  <c r="G55" i="4"/>
  <c r="G51" i="4"/>
  <c r="G64" i="4"/>
  <c r="G56" i="4"/>
  <c r="G34" i="4"/>
  <c r="G70" i="4"/>
  <c r="G62" i="4"/>
  <c r="G58" i="4"/>
  <c r="G54" i="4"/>
  <c r="G50" i="4"/>
  <c r="G69" i="4"/>
  <c r="G65" i="4"/>
  <c r="G61" i="4"/>
  <c r="G57" i="4"/>
  <c r="G53" i="4"/>
  <c r="G68" i="4"/>
  <c r="G60" i="4"/>
  <c r="G52" i="4"/>
  <c r="H50" i="4"/>
  <c r="K36" i="4" l="1"/>
  <c r="K19" i="4"/>
  <c r="J19" i="4" l="1"/>
  <c r="M40" i="4" l="1"/>
  <c r="M41"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e24291\Downloads\query (3).iqy" keepAlive="1" name="query (3)" type="5" refreshedVersion="6" minRefreshableVersion="3" saveData="1">
    <dbPr connection="Provider=Microsoft.Office.List.OLEDB.2.0;Data Source=&quot;&quot;;ApplicationName=Excel;Version=12.0.0.0" command="&lt;LIST&gt;&lt;VIEWGUID&gt;5D26B6DC-1404-4596-9321-044DA7D7BE66&lt;/VIEWGUID&gt;&lt;LISTNAME&gt;{F8DE8F0D-C0BB-48EB-894C-184B0C33A20C}&lt;/LISTNAME&gt;&lt;LISTWEB&gt;https://rmiteduau.sharepoint.com/sites/PQM/_vti_bin&lt;/LISTWEB&gt;&lt;LISTSUBWEB&gt;&lt;/LISTSUBWEB&gt;&lt;ROOTFOLDER&gt;&lt;/ROOTFOLDER&gt;&lt;/LIST&gt;" commandType="5"/>
  </connection>
</connections>
</file>

<file path=xl/sharedStrings.xml><?xml version="1.0" encoding="utf-8"?>
<sst xmlns="http://schemas.openxmlformats.org/spreadsheetml/2006/main" count="390" uniqueCount="162">
  <si>
    <t>Student ID</t>
  </si>
  <si>
    <t>Name</t>
  </si>
  <si>
    <t>Year 1</t>
  </si>
  <si>
    <t>Internal Notes</t>
  </si>
  <si>
    <t>To Be Completed</t>
  </si>
  <si>
    <t>Year 2</t>
  </si>
  <si>
    <t>Year 3</t>
  </si>
  <si>
    <t>* Capstone course</t>
  </si>
  <si>
    <t>LAW1019</t>
  </si>
  <si>
    <t>LAW2524</t>
  </si>
  <si>
    <t>LAW1020</t>
  </si>
  <si>
    <t>LAW2394</t>
  </si>
  <si>
    <t>LAW1046</t>
  </si>
  <si>
    <t>LAW2527</t>
  </si>
  <si>
    <t>LAW1031</t>
  </si>
  <si>
    <t>Introduction to the Australian Legal System and Legal Methods</t>
  </si>
  <si>
    <t xml:space="preserve">Fundamentals of Contract Law </t>
  </si>
  <si>
    <t>Law of Torts</t>
  </si>
  <si>
    <t>Criminal Law</t>
  </si>
  <si>
    <t>Jurisprudence</t>
  </si>
  <si>
    <t>Advanced Contract Law</t>
  </si>
  <si>
    <t>Negotiation and Contract Resolution</t>
  </si>
  <si>
    <t>Postgraduate Elective</t>
  </si>
  <si>
    <t>LAW1023</t>
  </si>
  <si>
    <t>LAW1024</t>
  </si>
  <si>
    <t>LAW1026</t>
  </si>
  <si>
    <t>LAW1029</t>
  </si>
  <si>
    <t>LAW1027</t>
  </si>
  <si>
    <t>LAW1030</t>
  </si>
  <si>
    <t>Administrative Law</t>
  </si>
  <si>
    <t>Australian Company Law</t>
  </si>
  <si>
    <t>International Law</t>
  </si>
  <si>
    <t>Federal &amp; State Constitutional Law</t>
  </si>
  <si>
    <t>Civil Procedure</t>
  </si>
  <si>
    <t>LAW2551</t>
  </si>
  <si>
    <t>Innovative Justice</t>
  </si>
  <si>
    <t>LAW1025</t>
  </si>
  <si>
    <t>Equity &amp; Trusts</t>
  </si>
  <si>
    <t>LAW2395</t>
  </si>
  <si>
    <t>Evidence</t>
  </si>
  <si>
    <t>LAW1040</t>
  </si>
  <si>
    <t>Legal Research Project</t>
  </si>
  <si>
    <t>LAW1037</t>
  </si>
  <si>
    <t>MC161P14 Juris Doctor</t>
  </si>
  <si>
    <t>Elective_Type</t>
  </si>
  <si>
    <t>Select Elective Type</t>
  </si>
  <si>
    <t>Completed Count</t>
  </si>
  <si>
    <t>Credit point formula</t>
  </si>
  <si>
    <t>Postgraduate elective count</t>
  </si>
  <si>
    <t>LAW1050</t>
  </si>
  <si>
    <t>HWSS2184</t>
  </si>
  <si>
    <t>LAW2436</t>
  </si>
  <si>
    <t>BUSM4119</t>
  </si>
  <si>
    <t>LAW1028</t>
  </si>
  <si>
    <t>LAW2533</t>
  </si>
  <si>
    <t>LAW2434</t>
  </si>
  <si>
    <t>LAW1033</t>
  </si>
  <si>
    <t>LAW2529</t>
  </si>
  <si>
    <t>BUSM4684</t>
  </si>
  <si>
    <t>LAW2549</t>
  </si>
  <si>
    <t>LAW2432</t>
  </si>
  <si>
    <t>LAW1045</t>
  </si>
  <si>
    <t>Insolvency</t>
  </si>
  <si>
    <t>LAW1022</t>
  </si>
  <si>
    <t>LAW1034</t>
  </si>
  <si>
    <t>LAW2531</t>
  </si>
  <si>
    <t>LAW1039</t>
  </si>
  <si>
    <t>SOCU2273</t>
  </si>
  <si>
    <t>LAW1043</t>
  </si>
  <si>
    <t>Australian Taxation Law</t>
  </si>
  <si>
    <t>Intellectual Property Law</t>
  </si>
  <si>
    <t>Clinical Legal Education</t>
  </si>
  <si>
    <t>International Business Law</t>
  </si>
  <si>
    <t>Human Rights Law in Australia</t>
  </si>
  <si>
    <t>Labour Law</t>
  </si>
  <si>
    <t>Introduction to Family Law in Australia</t>
  </si>
  <si>
    <t>Health Law</t>
  </si>
  <si>
    <t>External Competition</t>
  </si>
  <si>
    <t>Welfare Law</t>
  </si>
  <si>
    <t>Advanced Law for Social Work Practice</t>
  </si>
  <si>
    <t>Course Code</t>
  </si>
  <si>
    <t>Course Title</t>
  </si>
  <si>
    <t>Credit Points</t>
  </si>
  <si>
    <t>Law Elective^</t>
  </si>
  <si>
    <t>Hide and lock all columns beyond this point</t>
  </si>
  <si>
    <t>File path:</t>
  </si>
  <si>
    <t>Australian Property Law</t>
  </si>
  <si>
    <t>Key:</t>
  </si>
  <si>
    <t>** Remaining courses is based on standard program structure of 24 courses</t>
  </si>
  <si>
    <t>*** Indicative only - please refer to transition rules below</t>
  </si>
  <si>
    <t>LAW1042</t>
  </si>
  <si>
    <t>Law and Information Technology</t>
  </si>
  <si>
    <t>Legal Practice Management and Professional Conduct*</t>
  </si>
  <si>
    <t>Advocacy Skills and Training</t>
  </si>
  <si>
    <t>Wills and Succession</t>
  </si>
  <si>
    <t>Acquisitions, Takeovers and Mergers</t>
  </si>
  <si>
    <t>Environment and Planning Law Practice</t>
  </si>
  <si>
    <t>Competition and Consumer Law</t>
  </si>
  <si>
    <t>JD Study Tour (CIJ): Innovative Justice and Court Innovation</t>
  </si>
  <si>
    <t>Asian Management Issues</t>
  </si>
  <si>
    <t>Legal Externship</t>
  </si>
  <si>
    <t>LAW2554</t>
  </si>
  <si>
    <t>Discrimination Law</t>
  </si>
  <si>
    <t>LAW2565</t>
  </si>
  <si>
    <t>Business and Human Rights</t>
  </si>
  <si>
    <t>LAW2564</t>
  </si>
  <si>
    <t>Transition rules effective from Semester 1 2020</t>
  </si>
  <si>
    <t>Program Transition/Progession Map, Effective Semester 1 2020</t>
  </si>
  <si>
    <t>New Program Structure: MC161P14 Effective Semester 1 2020</t>
  </si>
  <si>
    <t>Previous Program Structure: MC161P14 Pre Semester 1 2020</t>
  </si>
  <si>
    <t>LAW1032</t>
  </si>
  <si>
    <t>Transnational Law</t>
  </si>
  <si>
    <t>BUSM4483</t>
  </si>
  <si>
    <t>Postgrad Business Internship</t>
  </si>
  <si>
    <t>Asian Management Issues (Study Tour)</t>
  </si>
  <si>
    <t>Check if in new structure</t>
  </si>
  <si>
    <t xml:space="preserve">New Structure </t>
  </si>
  <si>
    <t>Moved to year 3 to replace LAW1040 Legal Resrach Project</t>
  </si>
  <si>
    <t>Changed to law elective</t>
  </si>
  <si>
    <t>Course discontinued</t>
  </si>
  <si>
    <t>Course removed from JD</t>
  </si>
  <si>
    <t>Changed to core course with course title change</t>
  </si>
  <si>
    <t>Completed</t>
  </si>
  <si>
    <t>Exempt</t>
  </si>
  <si>
    <t>Course title change</t>
  </si>
  <si>
    <t>Course no longer in program</t>
  </si>
  <si>
    <t>Remaining courses to be completed**</t>
  </si>
  <si>
    <t>Remaining credit points to be completed***</t>
  </si>
  <si>
    <t>Check if in old structure</t>
  </si>
  <si>
    <t>Old Structure</t>
  </si>
  <si>
    <t>New Course</t>
  </si>
  <si>
    <t>Juris Doctor MC161P14 - Plan Code: MC161P14 (Melbourne)</t>
  </si>
  <si>
    <t>Course Status</t>
  </si>
  <si>
    <t>Title</t>
  </si>
  <si>
    <t>VLAB</t>
  </si>
  <si>
    <t>Comment</t>
  </si>
  <si>
    <t>Path</t>
  </si>
  <si>
    <t>Item Type</t>
  </si>
  <si>
    <t>Fundamentals of Contract Law</t>
  </si>
  <si>
    <t>X</t>
  </si>
  <si>
    <t>sites/PQM/Lists/MC161 Juris Doctor  Melbourne</t>
  </si>
  <si>
    <t>Item</t>
  </si>
  <si>
    <t>Federal and State Constitutional Law</t>
  </si>
  <si>
    <t>Equity and Trusts</t>
  </si>
  <si>
    <t>Legal Practice Management and Professional Conduct</t>
  </si>
  <si>
    <t>Priestley 11</t>
  </si>
  <si>
    <t>New research course</t>
  </si>
  <si>
    <t>New course</t>
  </si>
  <si>
    <t>Outstanding</t>
  </si>
  <si>
    <t>Pre 2020 Law Elective List^</t>
  </si>
  <si>
    <t>2020 Law Elective List^</t>
  </si>
  <si>
    <t>Enrolled</t>
  </si>
  <si>
    <t>Course_Status</t>
  </si>
  <si>
    <t>^ Refer to Law Elective List</t>
  </si>
  <si>
    <t>Select Status</t>
  </si>
  <si>
    <t>Enter Course Details</t>
  </si>
  <si>
    <r>
      <rPr>
        <b/>
        <sz val="10"/>
        <color theme="1"/>
        <rFont val="Arial"/>
        <family val="2"/>
      </rPr>
      <t>2020 program update</t>
    </r>
    <r>
      <rPr>
        <sz val="10"/>
        <color theme="1"/>
        <rFont val="Arial"/>
        <family val="2"/>
      </rPr>
      <t xml:space="preserve">
In Semester 1 2020, the Juris Doctor program will undergo a minor change and all students will be transitioned to the new structure.  All course credits that have already been obtained will be recognised in the new structure.  Students who commenced prior to Semester 1 2020 should refer to the transition rules below.
- </t>
    </r>
    <r>
      <rPr>
        <b/>
        <sz val="10"/>
        <color theme="1"/>
        <rFont val="Arial"/>
        <family val="2"/>
      </rPr>
      <t>LAW1042 Law and Information Technology</t>
    </r>
    <r>
      <rPr>
        <sz val="10"/>
        <color theme="1"/>
        <rFont val="Arial"/>
        <family val="2"/>
      </rPr>
      <t xml:space="preserve"> is changing course title to </t>
    </r>
    <r>
      <rPr>
        <b/>
        <sz val="10"/>
        <color theme="1"/>
        <rFont val="Arial"/>
        <family val="2"/>
      </rPr>
      <t>LAW1042 Law and Technology</t>
    </r>
    <r>
      <rPr>
        <sz val="10"/>
        <color theme="1"/>
        <rFont val="Arial"/>
        <family val="2"/>
      </rPr>
      <t xml:space="preserve"> and will change from an “Approved Law Elective” to a core course of the program structure.
- </t>
    </r>
    <r>
      <rPr>
        <b/>
        <sz val="10"/>
        <color theme="1"/>
        <rFont val="Arial"/>
        <family val="2"/>
      </rPr>
      <t>LAW2551 Innovative Justice</t>
    </r>
    <r>
      <rPr>
        <sz val="10"/>
        <color theme="1"/>
        <rFont val="Arial"/>
        <family val="2"/>
      </rPr>
      <t xml:space="preserve"> will replace </t>
    </r>
    <r>
      <rPr>
        <b/>
        <sz val="10"/>
        <color theme="1"/>
        <rFont val="Arial"/>
        <family val="2"/>
      </rPr>
      <t>LAW1040 Legal Research Project</t>
    </r>
    <r>
      <rPr>
        <sz val="10"/>
        <color theme="1"/>
        <rFont val="Arial"/>
        <family val="2"/>
      </rPr>
      <t xml:space="preserve"> as the core research project course. 
- </t>
    </r>
    <r>
      <rPr>
        <b/>
        <sz val="10"/>
        <color theme="1"/>
        <rFont val="Arial"/>
        <family val="2"/>
      </rPr>
      <t>LAW1040 Legal Research Project</t>
    </r>
    <r>
      <rPr>
        <sz val="10"/>
        <color theme="1"/>
        <rFont val="Arial"/>
        <family val="2"/>
      </rPr>
      <t xml:space="preserve"> will change from a core course to an “Approved Law Elective” course
- There will be an addition of two new Approved Elective courses: </t>
    </r>
    <r>
      <rPr>
        <b/>
        <sz val="10"/>
        <color theme="1"/>
        <rFont val="Arial"/>
        <family val="2"/>
      </rPr>
      <t>LAW2565 Discrimination Law</t>
    </r>
    <r>
      <rPr>
        <sz val="10"/>
        <color theme="1"/>
        <rFont val="Arial"/>
        <family val="2"/>
      </rPr>
      <t xml:space="preserve"> and </t>
    </r>
    <r>
      <rPr>
        <b/>
        <sz val="10"/>
        <color theme="1"/>
        <rFont val="Arial"/>
        <family val="2"/>
      </rPr>
      <t xml:space="preserve">LAW2564 Business and Human Rights
</t>
    </r>
    <r>
      <rPr>
        <sz val="10"/>
        <color theme="1"/>
        <rFont val="Arial"/>
        <family val="2"/>
      </rPr>
      <t xml:space="preserve">- The discontinuation of the elective course </t>
    </r>
    <r>
      <rPr>
        <b/>
        <sz val="10"/>
        <color theme="1"/>
        <rFont val="Arial"/>
        <family val="2"/>
      </rPr>
      <t>LAW1032 Transnational Law</t>
    </r>
    <r>
      <rPr>
        <sz val="10"/>
        <color theme="1"/>
        <rFont val="Arial"/>
        <family val="2"/>
      </rPr>
      <t xml:space="preserve"> </t>
    </r>
  </si>
  <si>
    <r>
      <rPr>
        <b/>
        <sz val="10"/>
        <color theme="1"/>
        <rFont val="Arial"/>
        <family val="2"/>
      </rPr>
      <t>Transition rules:</t>
    </r>
    <r>
      <rPr>
        <sz val="10"/>
        <color theme="1"/>
        <rFont val="Arial"/>
        <family val="2"/>
      </rPr>
      <t xml:space="preserve">
Transition rules will apply to students who started prior to Semester 1 2020 and are on the plan code MC161P14.  These transition rules ensure that no student is required to complete more than 288 credit points. Please refer to the relevant information below that reflects your stage in the program to determine how this program structure change will affect you.
- If you have completed LAW1040 Legal Research Project prior to Semester 1 2020, you are not required to take LAW1042 Law &amp; Technology as a core course. You may choose this as an elective if you wish.
- If you have not completed LAW1040 Legal Research Project prior to Semester 1 2020, you may choose either LAW1040 Legal Research Project or LAW1042 Law &amp; Technology as a core course, although please refer to the important note below to ensure you are meeting all requirements for the program.
- If you have completed LAW2551 Innovative Justice and have not yet completed LAW1040 Legal Research Project prior to Semester 1 2020, you </t>
    </r>
    <r>
      <rPr>
        <b/>
        <sz val="10"/>
        <color theme="1"/>
        <rFont val="Arial"/>
        <family val="2"/>
      </rPr>
      <t>must</t>
    </r>
    <r>
      <rPr>
        <sz val="10"/>
        <color theme="1"/>
        <rFont val="Arial"/>
        <family val="2"/>
      </rPr>
      <t xml:space="preserve"> complete LAW1040 Legal Research Project as a core course; please refer to the important note below to ensure you are meeting all requirements for the program.
- Your elective courses can include any of the new courses that are being introduced.
</t>
    </r>
    <r>
      <rPr>
        <b/>
        <sz val="10"/>
        <color theme="1"/>
        <rFont val="Arial"/>
        <family val="2"/>
      </rPr>
      <t>IMPORTANT NOTE:</t>
    </r>
    <r>
      <rPr>
        <sz val="10"/>
        <color theme="1"/>
        <rFont val="Arial"/>
        <family val="2"/>
      </rPr>
      <t xml:space="preserve"> In order satisfy the TEQSA research component of a Masters level program, you must have completed LAW1040 Legal Research Project prior to Semester 1 2020, or LAW2551 Innovative Justice after Semester 1 2020.  Please be aware that the completion of LAW2551 Innovative Justice prior to Semester 1 2020 does not satisfy the TEQSA research component and you are required to complete Legal Research Project. Failure to comply with these transitions rules may result in you being ineligible to graduate and may prevent you from being admitted to legal practice. </t>
    </r>
  </si>
  <si>
    <r>
      <rPr>
        <b/>
        <sz val="10"/>
        <color theme="1"/>
        <rFont val="Arial"/>
        <family val="2"/>
      </rPr>
      <t xml:space="preserve">Information for students who started on or after Semester 2 2014 (plan code MC161P14):
</t>
    </r>
    <r>
      <rPr>
        <sz val="10"/>
        <color theme="1"/>
        <rFont val="Arial"/>
        <family val="2"/>
      </rPr>
      <t xml:space="preserve">If you started on, or after, Semester 2 2014, are an on-campus student and your Plan Code is MC161P14, these changes will apply to you. 
The updated program structure table is provided at the end of this document for your reference.
</t>
    </r>
    <r>
      <rPr>
        <b/>
        <sz val="10"/>
        <color theme="1"/>
        <rFont val="Arial"/>
        <family val="2"/>
      </rPr>
      <t xml:space="preserve">Transition Rules
</t>
    </r>
    <r>
      <rPr>
        <sz val="10"/>
        <color theme="1"/>
        <rFont val="Arial"/>
        <family val="2"/>
      </rPr>
      <t>All students on the MC161P14 plan will be transitioned to the new program structure, and all course credits that have already been obtained will be recognised in the new structure. 
The transition rules below ensure that no student is required to complete more than the 288 credit points.  Please refer to the relevant table that reflects your stage in the program to determine how this program structure change will affect you.</t>
    </r>
  </si>
  <si>
    <r>
      <rPr>
        <b/>
        <sz val="10"/>
        <color theme="1"/>
        <rFont val="Arial"/>
        <family val="2"/>
      </rPr>
      <t xml:space="preserve">If you have completed 6 or fewer electives prior to Semester 1 2018: </t>
    </r>
    <r>
      <rPr>
        <sz val="10"/>
        <color theme="1"/>
        <rFont val="Arial"/>
        <family val="2"/>
      </rPr>
      <t xml:space="preserve">
If you HAVE completed LAW1037 Legal Practice Management prior to Semester 1 2018: 
1. You will be required to complete 18 core and 6 elective courses.
2. LAW1037 Legal Practice Management will be considered a core course.
3. You will be required to complete LAW2551 Innovative Justice as one of your core courses.
If you HAVE NOT completed LAW1037 Legal Practice Management prior to Semester 1 2018: 
1. You will be required to complete 18 core and 6 elective courses.
2. You will be required to complete LAW1037 Legal Practice Management as one of your core courses.
3. You will be required to complete LAW2551 Innovative Justice as one of your core courses.</t>
    </r>
  </si>
  <si>
    <r>
      <rPr>
        <b/>
        <sz val="10"/>
        <color theme="1"/>
        <rFont val="Arial"/>
        <family val="2"/>
      </rPr>
      <t xml:space="preserve">If you have completed 7 electives prior to Semester 1 2018: </t>
    </r>
    <r>
      <rPr>
        <sz val="10"/>
        <color theme="1"/>
        <rFont val="Arial"/>
        <family val="2"/>
      </rPr>
      <t xml:space="preserve">
If you HAVE completed LAW1037 Legal Practice Management prior to Semester 1 2018:
1. You will be required to complete 18 core and 6 elective courses.
2. LAW1037 Legal Practice Management will be considered a core course.
3. You will be required to complete LAW2551 Innovative Justice as one of your core courses.
If you HAVE NOT completed LAW1037 Legal Practice Management prior to Semester 1 2018:
1. You will be required to complete 17 core and 7 elective courses.
2. You can choose to do either LAW1037 Legal Practice Management or LAW2551 Innovative Justice as one of your core courses.
Please note: LAW1037 Legal Practice Management is required if you wish to be admitted to practice</t>
    </r>
  </si>
  <si>
    <r>
      <rPr>
        <b/>
        <sz val="10"/>
        <color theme="1"/>
        <rFont val="Arial"/>
        <family val="2"/>
      </rPr>
      <t>If you have completed 8 electives prior to Semester 1 2018:</t>
    </r>
    <r>
      <rPr>
        <sz val="10"/>
        <color theme="1"/>
        <rFont val="Arial"/>
        <family val="2"/>
      </rPr>
      <t xml:space="preserve">
If you HAVE completed LAW1037 Legal Practice Management prior to semester 1 2018:
1. You will be required to complete 16 core and 8 electives, as per your original program structure.
2. LAW1037 Legal Practice Management will be considered as one of your 8 elective courses.
3. Do not complete LAW2551 Innovative Justice as one of your core courses.
If you HAVE NOT completed LAW1037 Legal Practice Management prior to semester 1 2018:
1. You will be required to complete 16 core and 8 electives, as per your original program structure.
2. Do not complete LAW1037 Legal Practice Management or LAW2551 Innovative Justice as one of your core courses.
3. Please note: LAW1037 Legal Practice Management is required if you wish to be admitted to practise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</si>
</sst>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9"/>
      <color theme="1"/>
      <name val="Arial"/>
      <family val="2"/>
    </font>
    <font>
      <b/>
      <sz val="14"/>
      <color theme="0"/>
      <name val="Arial"/>
      <family val="2"/>
    </font>
    <font>
      <b/>
      <sz val="11"/>
      <color theme="0"/>
      <name val="Arial"/>
      <family val="2"/>
    </font>
    <font>
      <sz val="10"/>
      <color theme="1"/>
      <name val="Arial"/>
      <family val="2"/>
    </font>
    <font>
      <sz val="10"/>
      <name val="Arial"/>
      <family val="2"/>
    </font>
    <font>
      <sz val="10"/>
      <color theme="0"/>
      <name val="Arial"/>
      <family val="2"/>
    </font>
    <font>
      <b/>
      <sz val="10"/>
      <color rgb="FFFF0000"/>
      <name val="Arial"/>
      <family val="2"/>
    </font>
    <font>
      <b/>
      <sz val="9"/>
      <color rgb="FFFF0000"/>
      <name val="Arial"/>
      <family val="2"/>
    </font>
    <font>
      <b/>
      <sz val="9"/>
      <color theme="0"/>
      <name val="Arial"/>
      <family val="2"/>
    </font>
    <font>
      <b/>
      <sz val="14"/>
      <color theme="1"/>
      <name val="Arial"/>
      <family val="2"/>
    </font>
    <font>
      <sz val="11"/>
      <color theme="1"/>
      <name val="Arial"/>
      <family val="2"/>
    </font>
    <font>
      <b/>
      <sz val="11"/>
      <name val="Arial"/>
      <family val="2"/>
    </font>
    <font>
      <b/>
      <sz val="11"/>
      <color theme="1"/>
      <name val="Arial"/>
      <family val="2"/>
    </font>
    <font>
      <b/>
      <sz val="14"/>
      <name val="Arial"/>
      <family val="2"/>
    </font>
    <font>
      <b/>
      <sz val="10"/>
      <name val="Arial"/>
      <family val="2"/>
    </font>
    <font>
      <sz val="9"/>
      <name val="Arial"/>
      <family val="2"/>
    </font>
    <font>
      <b/>
      <sz val="10"/>
      <color theme="0"/>
      <name val="Arial"/>
      <family val="2"/>
    </font>
    <font>
      <b/>
      <sz val="10"/>
      <color theme="1"/>
      <name val="Arial"/>
      <family val="2"/>
    </font>
    <font>
      <sz val="10"/>
      <color rgb="FFFF0000"/>
      <name val="Arial"/>
      <family val="2"/>
    </font>
    <font>
      <sz val="10"/>
      <color rgb="FF000000"/>
      <name val="Arial"/>
      <family val="2"/>
    </font>
  </fonts>
  <fills count="11">
    <fill>
      <patternFill patternType="none"/>
    </fill>
    <fill>
      <patternFill patternType="gray125"/>
    </fill>
    <fill>
      <patternFill patternType="solid">
        <fgColor rgb="FF003399"/>
        <bgColor indexed="64"/>
      </patternFill>
    </fill>
    <fill>
      <patternFill patternType="solid">
        <fgColor theme="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s>
  <cellStyleXfs count="1">
    <xf numFmtId="0" fontId="0" fillId="0" borderId="0"/>
  </cellStyleXfs>
  <cellXfs count="242">
    <xf numFmtId="0" fontId="0" fillId="0" borderId="0" xfId="0"/>
    <xf numFmtId="0" fontId="1" fillId="0" borderId="0" xfId="0" applyFont="1" applyBorder="1" applyAlignment="1" applyProtection="1">
      <alignment horizontal="center" vertical="center" wrapText="1"/>
      <protection hidden="1"/>
    </xf>
    <xf numFmtId="0" fontId="1" fillId="0" borderId="0" xfId="0" applyFont="1" applyFill="1" applyBorder="1" applyAlignment="1" applyProtection="1">
      <alignment horizontal="center" vertical="center" wrapText="1"/>
      <protection hidden="1"/>
    </xf>
    <xf numFmtId="0" fontId="2" fillId="0" borderId="0" xfId="0" applyFont="1" applyFill="1" applyAlignment="1" applyProtection="1">
      <alignment horizontal="center" wrapText="1"/>
      <protection hidden="1"/>
    </xf>
    <xf numFmtId="0" fontId="4" fillId="0" borderId="0" xfId="0" applyFont="1" applyAlignment="1" applyProtection="1">
      <alignment wrapText="1"/>
      <protection hidden="1"/>
    </xf>
    <xf numFmtId="0" fontId="4" fillId="0" borderId="0" xfId="0" applyFont="1" applyAlignment="1" applyProtection="1">
      <alignment horizontal="center" vertical="center" wrapText="1"/>
      <protection hidden="1"/>
    </xf>
    <xf numFmtId="0" fontId="4" fillId="0" borderId="0" xfId="0" applyFont="1" applyFill="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6" fillId="0" borderId="0" xfId="0" applyFont="1" applyFill="1" applyBorder="1" applyAlignment="1" applyProtection="1">
      <alignment horizontal="center" vertical="center" wrapText="1"/>
      <protection hidden="1"/>
    </xf>
    <xf numFmtId="0" fontId="7" fillId="0" borderId="0" xfId="0" applyFont="1" applyAlignment="1" applyProtection="1">
      <alignment wrapText="1"/>
      <protection hidden="1"/>
    </xf>
    <xf numFmtId="0" fontId="3" fillId="0" borderId="0" xfId="0" applyFont="1" applyFill="1" applyBorder="1" applyAlignment="1" applyProtection="1">
      <alignment horizontal="center" vertical="center" wrapText="1"/>
      <protection hidden="1"/>
    </xf>
    <xf numFmtId="0" fontId="1" fillId="0" borderId="0" xfId="0" applyFont="1" applyFill="1" applyAlignment="1" applyProtection="1">
      <alignment horizontal="center" vertical="center" wrapText="1"/>
      <protection hidden="1"/>
    </xf>
    <xf numFmtId="0" fontId="1" fillId="0" borderId="0" xfId="0" applyFont="1" applyFill="1" applyAlignment="1" applyProtection="1">
      <alignment wrapText="1"/>
      <protection hidden="1"/>
    </xf>
    <xf numFmtId="0" fontId="9" fillId="0" borderId="0" xfId="0" applyFont="1" applyFill="1" applyBorder="1" applyAlignment="1" applyProtection="1">
      <alignment horizontal="center" vertical="center" wrapText="1"/>
      <protection hidden="1"/>
    </xf>
    <xf numFmtId="0" fontId="1" fillId="0" borderId="0" xfId="0" applyFont="1" applyAlignment="1">
      <alignment wrapText="1"/>
    </xf>
    <xf numFmtId="0" fontId="1" fillId="0" borderId="0" xfId="0" applyFont="1" applyBorder="1" applyAlignment="1" applyProtection="1">
      <alignment wrapText="1"/>
      <protection hidden="1"/>
    </xf>
    <xf numFmtId="0" fontId="1" fillId="0" borderId="0" xfId="0" applyFont="1" applyFill="1" applyBorder="1" applyAlignment="1" applyProtection="1">
      <alignment vertical="top" wrapText="1"/>
      <protection hidden="1"/>
    </xf>
    <xf numFmtId="0" fontId="1" fillId="0" borderId="0" xfId="0" applyFont="1" applyBorder="1" applyAlignment="1"/>
    <xf numFmtId="0" fontId="4" fillId="0" borderId="0" xfId="0" applyFont="1" applyFill="1" applyAlignment="1" applyProtection="1">
      <alignment horizontal="center" wrapText="1"/>
      <protection hidden="1"/>
    </xf>
    <xf numFmtId="0" fontId="1" fillId="0" borderId="0" xfId="0" applyFont="1" applyFill="1" applyAlignment="1" applyProtection="1">
      <alignment horizontal="center" wrapText="1"/>
      <protection hidden="1"/>
    </xf>
    <xf numFmtId="0" fontId="1" fillId="0" borderId="0" xfId="0" applyFont="1" applyBorder="1" applyAlignment="1" applyProtection="1">
      <alignment horizontal="center" wrapText="1"/>
      <protection hidden="1"/>
    </xf>
    <xf numFmtId="0" fontId="1" fillId="0" borderId="0" xfId="0" applyFont="1" applyBorder="1" applyAlignment="1">
      <alignment wrapText="1"/>
    </xf>
    <xf numFmtId="0" fontId="11" fillId="0" borderId="0" xfId="0" applyFont="1" applyAlignment="1">
      <alignment wrapText="1"/>
    </xf>
    <xf numFmtId="0" fontId="9" fillId="3" borderId="0" xfId="0" applyFont="1" applyFill="1" applyAlignment="1" applyProtection="1">
      <alignment horizontal="center" wrapText="1"/>
      <protection hidden="1"/>
    </xf>
    <xf numFmtId="0" fontId="9" fillId="3" borderId="0" xfId="0" applyFont="1" applyFill="1" applyAlignment="1">
      <alignment horizontal="center" wrapText="1"/>
    </xf>
    <xf numFmtId="0" fontId="1" fillId="0" borderId="0" xfId="0" applyFont="1" applyBorder="1" applyAlignment="1">
      <alignment vertical="top" wrapText="1"/>
    </xf>
    <xf numFmtId="0" fontId="1" fillId="0" borderId="0" xfId="0" applyFont="1" applyBorder="1" applyAlignment="1" applyProtection="1">
      <protection hidden="1"/>
    </xf>
    <xf numFmtId="0" fontId="10" fillId="0" borderId="0" xfId="0" applyFont="1" applyBorder="1" applyAlignment="1" applyProtection="1">
      <alignment vertical="center"/>
      <protection hidden="1"/>
    </xf>
    <xf numFmtId="0" fontId="1" fillId="0" borderId="0" xfId="0" applyFont="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0" xfId="0" applyFont="1" applyBorder="1" applyAlignment="1" applyProtection="1">
      <alignment horizontal="center"/>
      <protection hidden="1"/>
    </xf>
    <xf numFmtId="0" fontId="8" fillId="0" borderId="0" xfId="0" applyFont="1" applyFill="1" applyBorder="1" applyAlignment="1" applyProtection="1">
      <alignment horizontal="left" vertical="center"/>
      <protection hidden="1"/>
    </xf>
    <xf numFmtId="0" fontId="12" fillId="0" borderId="0" xfId="0" applyFont="1" applyFill="1" applyBorder="1" applyAlignment="1" applyProtection="1">
      <alignment horizontal="left" vertical="center"/>
      <protection hidden="1"/>
    </xf>
    <xf numFmtId="0" fontId="13" fillId="0" borderId="0" xfId="0" applyFont="1" applyAlignment="1">
      <alignment wrapText="1"/>
    </xf>
    <xf numFmtId="0" fontId="11" fillId="0" borderId="0" xfId="0" applyFont="1" applyAlignment="1"/>
    <xf numFmtId="0" fontId="1" fillId="0" borderId="0" xfId="0" applyFont="1" applyAlignment="1"/>
    <xf numFmtId="0" fontId="1" fillId="0" borderId="0" xfId="0" applyFont="1" applyBorder="1" applyAlignment="1">
      <alignment vertical="top"/>
    </xf>
    <xf numFmtId="0" fontId="15" fillId="0" borderId="0" xfId="0" applyFont="1" applyFill="1" applyAlignment="1" applyProtection="1">
      <alignment wrapText="1"/>
      <protection hidden="1"/>
    </xf>
    <xf numFmtId="0" fontId="14" fillId="0" borderId="0" xfId="0" applyFont="1" applyFill="1" applyBorder="1" applyAlignment="1" applyProtection="1">
      <alignment vertical="center"/>
      <protection hidden="1"/>
    </xf>
    <xf numFmtId="0" fontId="5" fillId="0" borderId="0" xfId="0" applyFont="1" applyFill="1" applyAlignment="1" applyProtection="1">
      <alignment wrapText="1"/>
      <protection hidden="1"/>
    </xf>
    <xf numFmtId="0" fontId="5" fillId="0" borderId="0" xfId="0" applyFont="1" applyFill="1" applyBorder="1" applyAlignment="1" applyProtection="1">
      <alignment horizontal="center" vertical="center" wrapText="1"/>
      <protection locked="0" hidden="1"/>
    </xf>
    <xf numFmtId="0" fontId="16" fillId="0" borderId="0" xfId="0" applyFont="1" applyFill="1" applyBorder="1" applyAlignment="1" applyProtection="1">
      <alignment horizontal="center" wrapText="1"/>
      <protection hidden="1"/>
    </xf>
    <xf numFmtId="0" fontId="16" fillId="0" borderId="0" xfId="0" applyFont="1" applyFill="1" applyBorder="1" applyAlignment="1" applyProtection="1">
      <alignment wrapText="1"/>
      <protection hidden="1"/>
    </xf>
    <xf numFmtId="49" fontId="0" fillId="0" borderId="0" xfId="0" applyNumberFormat="1" applyAlignment="1"/>
    <xf numFmtId="49" fontId="0" fillId="0" borderId="0" xfId="0" applyNumberFormat="1"/>
    <xf numFmtId="0" fontId="0" fillId="0" borderId="0" xfId="0" applyAlignment="1">
      <alignment wrapText="1"/>
    </xf>
    <xf numFmtId="0" fontId="1" fillId="0" borderId="0" xfId="0" applyFont="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xf>
    <xf numFmtId="0" fontId="15" fillId="0" borderId="0" xfId="0"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17" fillId="0" borderId="0" xfId="0" applyFont="1" applyFill="1" applyBorder="1" applyAlignment="1" applyProtection="1">
      <alignment horizontal="center" vertical="center" wrapText="1"/>
      <protection hidden="1"/>
    </xf>
    <xf numFmtId="0" fontId="7" fillId="0" borderId="0" xfId="0" applyFont="1" applyFill="1" applyAlignment="1" applyProtection="1">
      <alignment vertical="center" wrapText="1"/>
      <protection hidden="1"/>
    </xf>
    <xf numFmtId="0" fontId="6" fillId="2" borderId="5" xfId="0" applyFont="1" applyFill="1" applyBorder="1" applyAlignment="1" applyProtection="1">
      <alignment horizontal="center" vertical="center" wrapText="1"/>
      <protection hidden="1"/>
    </xf>
    <xf numFmtId="0" fontId="17" fillId="2" borderId="6" xfId="0" applyFont="1" applyFill="1" applyBorder="1" applyAlignment="1" applyProtection="1">
      <alignment horizontal="center" vertical="center" wrapText="1"/>
      <protection hidden="1"/>
    </xf>
    <xf numFmtId="0" fontId="18" fillId="0" borderId="0" xfId="0" applyFont="1" applyFill="1" applyAlignment="1" applyProtection="1">
      <alignment horizontal="center" wrapText="1"/>
      <protection hidden="1"/>
    </xf>
    <xf numFmtId="0" fontId="6" fillId="2" borderId="32" xfId="0" applyFont="1" applyFill="1" applyBorder="1" applyAlignment="1" applyProtection="1">
      <alignment horizontal="center" vertical="center" wrapText="1"/>
      <protection hidden="1"/>
    </xf>
    <xf numFmtId="0" fontId="17" fillId="2" borderId="22" xfId="0" applyFont="1" applyFill="1" applyBorder="1" applyAlignment="1" applyProtection="1">
      <alignment horizontal="center" vertical="center" wrapText="1"/>
      <protection hidden="1"/>
    </xf>
    <xf numFmtId="0" fontId="4" fillId="0" borderId="10" xfId="0" applyFont="1" applyFill="1" applyBorder="1" applyAlignment="1" applyProtection="1">
      <alignment vertical="center" wrapText="1"/>
      <protection hidden="1"/>
    </xf>
    <xf numFmtId="0" fontId="4" fillId="0" borderId="10" xfId="0" applyFont="1" applyFill="1" applyBorder="1" applyAlignment="1">
      <alignment vertical="center" wrapText="1"/>
    </xf>
    <xf numFmtId="0" fontId="5" fillId="5" borderId="10" xfId="0" applyFont="1" applyFill="1" applyBorder="1" applyAlignment="1" applyProtection="1">
      <alignment horizontal="center" vertical="center" wrapText="1"/>
      <protection locked="0" hidden="1"/>
    </xf>
    <xf numFmtId="0" fontId="5" fillId="0" borderId="0" xfId="0" applyFont="1" applyFill="1" applyBorder="1" applyAlignment="1" applyProtection="1">
      <alignment horizontal="center" wrapText="1"/>
      <protection hidden="1"/>
    </xf>
    <xf numFmtId="0" fontId="4" fillId="0" borderId="26" xfId="0" applyFont="1" applyFill="1" applyBorder="1" applyAlignment="1">
      <alignment vertical="center" wrapText="1"/>
    </xf>
    <xf numFmtId="0" fontId="5" fillId="0" borderId="10" xfId="0" applyFont="1" applyFill="1" applyBorder="1" applyAlignment="1" applyProtection="1">
      <alignment horizontal="center" vertical="center" wrapText="1"/>
      <protection hidden="1"/>
    </xf>
    <xf numFmtId="0" fontId="4" fillId="0" borderId="26" xfId="0" applyFont="1" applyFill="1" applyBorder="1" applyAlignment="1" applyProtection="1">
      <alignment horizontal="center" vertical="center" wrapText="1"/>
      <protection hidden="1"/>
    </xf>
    <xf numFmtId="0" fontId="4" fillId="7" borderId="12" xfId="0" applyFont="1" applyFill="1" applyBorder="1" applyAlignment="1" applyProtection="1">
      <alignment vertical="center" wrapText="1"/>
      <protection hidden="1"/>
    </xf>
    <xf numFmtId="0" fontId="4" fillId="7" borderId="12" xfId="0" applyFont="1" applyFill="1" applyBorder="1" applyAlignment="1">
      <alignment vertical="center" wrapText="1"/>
    </xf>
    <xf numFmtId="0" fontId="4" fillId="0" borderId="12" xfId="0" applyFont="1" applyFill="1" applyBorder="1" applyAlignment="1">
      <alignment vertical="center" wrapText="1"/>
    </xf>
    <xf numFmtId="0" fontId="5" fillId="5" borderId="12" xfId="0" applyFont="1" applyFill="1" applyBorder="1" applyAlignment="1" applyProtection="1">
      <alignment horizontal="center" vertical="center" wrapText="1"/>
      <protection locked="0" hidden="1"/>
    </xf>
    <xf numFmtId="0" fontId="4" fillId="7" borderId="36" xfId="0" applyFont="1" applyFill="1" applyBorder="1" applyAlignment="1">
      <alignment vertical="center" wrapText="1"/>
    </xf>
    <xf numFmtId="0" fontId="5" fillId="0" borderId="12" xfId="0" applyFont="1" applyFill="1" applyBorder="1" applyAlignment="1" applyProtection="1">
      <alignment horizontal="center" vertical="center" wrapText="1"/>
      <protection hidden="1"/>
    </xf>
    <xf numFmtId="0" fontId="4" fillId="0" borderId="36" xfId="0" applyFont="1" applyFill="1" applyBorder="1" applyAlignment="1" applyProtection="1">
      <alignment horizontal="center" vertical="center" wrapText="1"/>
      <protection hidden="1"/>
    </xf>
    <xf numFmtId="0" fontId="4" fillId="0" borderId="12" xfId="0" applyFont="1" applyFill="1" applyBorder="1" applyAlignment="1" applyProtection="1">
      <alignment vertical="center" wrapText="1"/>
      <protection hidden="1"/>
    </xf>
    <xf numFmtId="0" fontId="4" fillId="0" borderId="36" xfId="0" applyFont="1" applyFill="1" applyBorder="1" applyAlignment="1">
      <alignment vertical="center" wrapText="1"/>
    </xf>
    <xf numFmtId="0" fontId="19" fillId="0" borderId="12"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hidden="1"/>
    </xf>
    <xf numFmtId="0" fontId="4" fillId="5" borderId="14" xfId="0" applyFont="1" applyFill="1" applyBorder="1" applyAlignment="1" applyProtection="1">
      <alignment vertical="center" wrapText="1"/>
      <protection locked="0" hidden="1"/>
    </xf>
    <xf numFmtId="49" fontId="4" fillId="0" borderId="14" xfId="0" applyNumberFormat="1" applyFont="1" applyFill="1" applyBorder="1" applyAlignment="1" applyProtection="1">
      <alignment vertical="center" wrapText="1"/>
      <protection locked="0" hidden="1"/>
    </xf>
    <xf numFmtId="0" fontId="5" fillId="5" borderId="14" xfId="0" applyFont="1" applyFill="1" applyBorder="1" applyAlignment="1" applyProtection="1">
      <alignment horizontal="center" vertical="center" wrapText="1"/>
      <protection locked="0" hidden="1"/>
    </xf>
    <xf numFmtId="0" fontId="4" fillId="0" borderId="14" xfId="0" applyFont="1" applyFill="1" applyBorder="1" applyAlignment="1" applyProtection="1">
      <alignment vertical="center" wrapText="1"/>
      <protection hidden="1"/>
    </xf>
    <xf numFmtId="0" fontId="4" fillId="0" borderId="37" xfId="0" applyFont="1" applyFill="1" applyBorder="1" applyAlignment="1" applyProtection="1">
      <alignment vertical="center" wrapText="1"/>
      <protection hidden="1"/>
    </xf>
    <xf numFmtId="0" fontId="19" fillId="0" borderId="14" xfId="0" applyFont="1" applyFill="1" applyBorder="1" applyAlignment="1" applyProtection="1">
      <alignment horizontal="center" vertical="center" wrapText="1"/>
      <protection hidden="1"/>
    </xf>
    <xf numFmtId="0" fontId="4" fillId="0" borderId="37" xfId="0" applyFont="1" applyFill="1" applyBorder="1" applyAlignment="1" applyProtection="1">
      <alignment horizontal="center" vertical="center" wrapText="1"/>
      <protection hidden="1"/>
    </xf>
    <xf numFmtId="0" fontId="4" fillId="0" borderId="0" xfId="0" applyFont="1" applyFill="1" applyBorder="1" applyAlignment="1" applyProtection="1">
      <alignment vertical="center" wrapText="1"/>
      <protection locked="0" hidden="1"/>
    </xf>
    <xf numFmtId="49" fontId="4" fillId="0" borderId="0" xfId="0" applyNumberFormat="1" applyFont="1" applyFill="1" applyBorder="1" applyAlignment="1" applyProtection="1">
      <alignment vertical="center" wrapText="1"/>
      <protection locked="0" hidden="1"/>
    </xf>
    <xf numFmtId="0" fontId="4" fillId="0" borderId="0" xfId="0" applyFont="1" applyFill="1" applyBorder="1" applyAlignment="1" applyProtection="1">
      <alignment horizontal="center" wrapText="1"/>
      <protection hidden="1"/>
    </xf>
    <xf numFmtId="0" fontId="4" fillId="0" borderId="0" xfId="0" applyFont="1" applyFill="1" applyBorder="1" applyAlignment="1" applyProtection="1">
      <alignment vertical="center" wrapText="1"/>
      <protection hidden="1"/>
    </xf>
    <xf numFmtId="0" fontId="19" fillId="0" borderId="0"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6" fillId="2" borderId="42" xfId="0" applyFont="1" applyFill="1" applyBorder="1" applyAlignment="1" applyProtection="1">
      <alignment horizontal="center" vertical="center" wrapText="1"/>
      <protection hidden="1"/>
    </xf>
    <xf numFmtId="0" fontId="17" fillId="2" borderId="30" xfId="0"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4" fillId="7" borderId="25" xfId="0" applyFont="1" applyFill="1" applyBorder="1" applyAlignment="1" applyProtection="1">
      <alignment vertical="center" wrapText="1"/>
      <protection hidden="1"/>
    </xf>
    <xf numFmtId="0" fontId="4" fillId="7" borderId="10" xfId="0" applyFont="1" applyFill="1" applyBorder="1" applyAlignment="1">
      <alignment vertical="center" wrapText="1"/>
    </xf>
    <xf numFmtId="0" fontId="5" fillId="5" borderId="26" xfId="0" applyFont="1" applyFill="1" applyBorder="1" applyAlignment="1" applyProtection="1">
      <alignment horizontal="center" vertical="center" wrapText="1"/>
      <protection locked="0" hidden="1"/>
    </xf>
    <xf numFmtId="0" fontId="4" fillId="7" borderId="10" xfId="0" applyFont="1" applyFill="1" applyBorder="1" applyAlignment="1" applyProtection="1">
      <alignment vertical="center" wrapText="1"/>
      <protection hidden="1"/>
    </xf>
    <xf numFmtId="0" fontId="4" fillId="7" borderId="26" xfId="0" applyFont="1" applyFill="1" applyBorder="1" applyAlignment="1">
      <alignment vertical="center" wrapText="1"/>
    </xf>
    <xf numFmtId="0" fontId="4" fillId="0" borderId="10" xfId="0" applyFont="1" applyFill="1" applyBorder="1" applyAlignment="1" applyProtection="1">
      <alignment horizontal="center" vertical="center" wrapText="1"/>
      <protection hidden="1"/>
    </xf>
    <xf numFmtId="0" fontId="4" fillId="7" borderId="27" xfId="0" applyFont="1" applyFill="1" applyBorder="1" applyAlignment="1" applyProtection="1">
      <alignment vertical="center" wrapText="1"/>
      <protection hidden="1"/>
    </xf>
    <xf numFmtId="0" fontId="5" fillId="5" borderId="36" xfId="0" applyFont="1" applyFill="1" applyBorder="1" applyAlignment="1" applyProtection="1">
      <alignment horizontal="center" vertical="center" wrapText="1"/>
      <protection locked="0" hidden="1"/>
    </xf>
    <xf numFmtId="0" fontId="4" fillId="0" borderId="27" xfId="0" applyFont="1" applyFill="1" applyBorder="1" applyAlignment="1" applyProtection="1">
      <alignment vertical="center" wrapText="1"/>
      <protection hidden="1"/>
    </xf>
    <xf numFmtId="0" fontId="5" fillId="7" borderId="12" xfId="0" applyFont="1" applyFill="1" applyBorder="1" applyAlignment="1" applyProtection="1">
      <alignment vertical="center" wrapText="1"/>
      <protection hidden="1"/>
    </xf>
    <xf numFmtId="0" fontId="5" fillId="7" borderId="36" xfId="0" applyFont="1" applyFill="1" applyBorder="1" applyAlignment="1">
      <alignment vertical="center" wrapText="1"/>
    </xf>
    <xf numFmtId="0" fontId="4" fillId="0" borderId="27" xfId="0" applyFont="1" applyFill="1" applyBorder="1" applyAlignment="1" applyProtection="1">
      <alignment vertical="center" wrapText="1"/>
      <protection locked="0" hidden="1"/>
    </xf>
    <xf numFmtId="49" fontId="4" fillId="0" borderId="12" xfId="0" applyNumberFormat="1" applyFont="1" applyFill="1" applyBorder="1" applyAlignment="1" applyProtection="1">
      <alignment vertical="center" wrapText="1"/>
      <protection locked="0" hidden="1"/>
    </xf>
    <xf numFmtId="0" fontId="5" fillId="8" borderId="12" xfId="0" applyFont="1" applyFill="1" applyBorder="1" applyAlignment="1" applyProtection="1">
      <alignment vertical="center" wrapText="1"/>
      <protection hidden="1"/>
    </xf>
    <xf numFmtId="0" fontId="5" fillId="8" borderId="36" xfId="0" applyFont="1" applyFill="1" applyBorder="1" applyAlignment="1">
      <alignment vertical="center" wrapText="1"/>
    </xf>
    <xf numFmtId="0" fontId="4" fillId="5" borderId="35" xfId="0" applyFont="1" applyFill="1" applyBorder="1" applyAlignment="1" applyProtection="1">
      <alignment vertical="center" wrapText="1"/>
      <protection locked="0" hidden="1"/>
    </xf>
    <xf numFmtId="0" fontId="5" fillId="5" borderId="37" xfId="0" applyFont="1" applyFill="1" applyBorder="1" applyAlignment="1" applyProtection="1">
      <alignment horizontal="center" vertical="center" wrapText="1"/>
      <protection locked="0" hidden="1"/>
    </xf>
    <xf numFmtId="0" fontId="5" fillId="0" borderId="14" xfId="0" applyFont="1" applyFill="1" applyBorder="1" applyAlignment="1" applyProtection="1">
      <alignment vertical="center" wrapText="1"/>
      <protection hidden="1"/>
    </xf>
    <xf numFmtId="0" fontId="5" fillId="0" borderId="37" xfId="0" applyFont="1" applyFill="1" applyBorder="1" applyAlignment="1" applyProtection="1">
      <alignment vertical="center" wrapText="1"/>
      <protection hidden="1"/>
    </xf>
    <xf numFmtId="0" fontId="5" fillId="0" borderId="14" xfId="0" applyFont="1" applyFill="1" applyBorder="1" applyAlignment="1" applyProtection="1">
      <alignment horizontal="center" vertical="center" wrapText="1"/>
      <protection hidden="1"/>
    </xf>
    <xf numFmtId="0" fontId="4" fillId="0" borderId="14" xfId="0" applyFont="1" applyFill="1" applyBorder="1" applyAlignment="1" applyProtection="1">
      <alignment horizontal="center" vertical="center" wrapText="1"/>
      <protection hidden="1"/>
    </xf>
    <xf numFmtId="0" fontId="5" fillId="0" borderId="0" xfId="0" applyFont="1" applyFill="1" applyBorder="1" applyAlignment="1" applyProtection="1">
      <alignment vertical="center" wrapText="1"/>
      <protection hidden="1"/>
    </xf>
    <xf numFmtId="0" fontId="5" fillId="0" borderId="0" xfId="0" applyFont="1" applyFill="1" applyBorder="1" applyAlignment="1" applyProtection="1">
      <alignment horizontal="center" vertical="center" wrapText="1"/>
      <protection hidden="1"/>
    </xf>
    <xf numFmtId="0" fontId="6" fillId="2" borderId="41" xfId="0" applyFont="1" applyFill="1" applyBorder="1" applyAlignment="1" applyProtection="1">
      <alignment horizontal="center" vertical="center" wrapText="1"/>
      <protection hidden="1"/>
    </xf>
    <xf numFmtId="0" fontId="17" fillId="2" borderId="18" xfId="0" applyFont="1" applyFill="1" applyBorder="1" applyAlignment="1" applyProtection="1">
      <alignment horizontal="center" vertical="center" wrapText="1"/>
      <protection hidden="1"/>
    </xf>
    <xf numFmtId="0" fontId="6" fillId="2" borderId="24" xfId="0" applyFont="1" applyFill="1" applyBorder="1" applyAlignment="1" applyProtection="1">
      <alignment horizontal="center" vertical="center" wrapText="1"/>
      <protection hidden="1"/>
    </xf>
    <xf numFmtId="0" fontId="4" fillId="7" borderId="34" xfId="0" applyFont="1" applyFill="1" applyBorder="1" applyAlignment="1" applyProtection="1">
      <alignment vertical="center" wrapText="1"/>
      <protection hidden="1"/>
    </xf>
    <xf numFmtId="0" fontId="4" fillId="7" borderId="34" xfId="0" applyFont="1" applyFill="1" applyBorder="1" applyAlignment="1">
      <alignment vertical="center" wrapText="1"/>
    </xf>
    <xf numFmtId="0" fontId="4" fillId="0" borderId="34" xfId="0" applyFont="1" applyFill="1" applyBorder="1" applyAlignment="1">
      <alignment vertical="center" wrapText="1"/>
    </xf>
    <xf numFmtId="0" fontId="5" fillId="5" borderId="31" xfId="0" applyFont="1" applyFill="1" applyBorder="1" applyAlignment="1" applyProtection="1">
      <alignment horizontal="center" vertical="center" wrapText="1"/>
      <protection locked="0" hidden="1"/>
    </xf>
    <xf numFmtId="0" fontId="5" fillId="0" borderId="34" xfId="0" applyFont="1" applyFill="1" applyBorder="1" applyAlignment="1" applyProtection="1">
      <alignment horizontal="center" vertical="center" wrapText="1"/>
      <protection hidden="1"/>
    </xf>
    <xf numFmtId="0" fontId="4" fillId="0" borderId="34" xfId="0" applyFont="1" applyFill="1" applyBorder="1" applyAlignment="1" applyProtection="1">
      <alignment horizontal="center" vertical="center" wrapText="1"/>
      <protection hidden="1"/>
    </xf>
    <xf numFmtId="0" fontId="5" fillId="7" borderId="12" xfId="0" applyFont="1" applyFill="1" applyBorder="1" applyAlignment="1">
      <alignment vertical="center" wrapText="1"/>
    </xf>
    <xf numFmtId="0" fontId="5" fillId="0" borderId="12" xfId="0" applyFont="1" applyFill="1" applyBorder="1" applyAlignment="1" applyProtection="1">
      <alignment vertical="center" wrapText="1"/>
      <protection hidden="1"/>
    </xf>
    <xf numFmtId="0" fontId="5" fillId="0" borderId="12" xfId="0" applyFont="1" applyFill="1" applyBorder="1" applyAlignment="1">
      <alignment vertical="center" wrapText="1"/>
    </xf>
    <xf numFmtId="0" fontId="4" fillId="7" borderId="12" xfId="0" applyFont="1" applyFill="1" applyBorder="1" applyAlignment="1" applyProtection="1">
      <alignment vertical="center" wrapText="1"/>
      <protection locked="0" hidden="1"/>
    </xf>
    <xf numFmtId="49" fontId="4" fillId="7" borderId="12" xfId="0" applyNumberFormat="1" applyFont="1" applyFill="1" applyBorder="1" applyAlignment="1" applyProtection="1">
      <alignment vertical="center" wrapText="1"/>
      <protection locked="0" hidden="1"/>
    </xf>
    <xf numFmtId="0" fontId="4" fillId="5" borderId="12" xfId="0" applyFont="1" applyFill="1" applyBorder="1" applyAlignment="1" applyProtection="1">
      <alignment vertical="center" wrapText="1"/>
      <protection locked="0" hidden="1"/>
    </xf>
    <xf numFmtId="0" fontId="4" fillId="0" borderId="12" xfId="0" applyFont="1" applyBorder="1" applyAlignment="1">
      <alignment wrapText="1"/>
    </xf>
    <xf numFmtId="0" fontId="4" fillId="0" borderId="38" xfId="0" applyFont="1" applyFill="1" applyBorder="1" applyAlignment="1" applyProtection="1">
      <alignment vertical="center" wrapText="1"/>
      <protection hidden="1"/>
    </xf>
    <xf numFmtId="0" fontId="5" fillId="0" borderId="38" xfId="0" applyFont="1" applyFill="1" applyBorder="1" applyAlignment="1" applyProtection="1">
      <alignment horizontal="center" vertical="center" wrapText="1"/>
      <protection hidden="1"/>
    </xf>
    <xf numFmtId="0" fontId="4" fillId="0" borderId="38" xfId="0" applyFont="1" applyFill="1" applyBorder="1" applyAlignment="1" applyProtection="1">
      <alignment horizontal="center" vertical="center" wrapText="1"/>
      <protection hidden="1"/>
    </xf>
    <xf numFmtId="0" fontId="18" fillId="0" borderId="0" xfId="0" applyFont="1" applyFill="1" applyBorder="1" applyAlignment="1" applyProtection="1">
      <alignment vertical="center" wrapText="1"/>
      <protection hidden="1"/>
    </xf>
    <xf numFmtId="0" fontId="17" fillId="2" borderId="10" xfId="0" applyFont="1" applyFill="1" applyBorder="1" applyAlignment="1" applyProtection="1">
      <alignment horizontal="left" vertical="top" wrapText="1"/>
      <protection hidden="1"/>
    </xf>
    <xf numFmtId="0" fontId="18" fillId="0" borderId="10" xfId="0" applyFont="1" applyFill="1" applyBorder="1" applyAlignment="1" applyProtection="1">
      <alignment vertical="center" wrapText="1"/>
      <protection hidden="1"/>
    </xf>
    <xf numFmtId="0" fontId="18" fillId="0" borderId="26"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left" vertical="top" wrapText="1"/>
      <protection hidden="1"/>
    </xf>
    <xf numFmtId="0" fontId="18" fillId="0" borderId="36" xfId="0" applyFont="1" applyFill="1" applyBorder="1" applyAlignment="1" applyProtection="1">
      <alignment horizontal="center" vertical="center" wrapText="1"/>
      <protection hidden="1"/>
    </xf>
    <xf numFmtId="0" fontId="17" fillId="2" borderId="28" xfId="0" applyFont="1" applyFill="1" applyBorder="1" applyAlignment="1" applyProtection="1">
      <alignment horizontal="center" vertical="center" wrapText="1"/>
      <protection hidden="1"/>
    </xf>
    <xf numFmtId="0" fontId="18" fillId="0" borderId="0" xfId="0" applyFont="1" applyFill="1" applyBorder="1" applyAlignment="1" applyProtection="1">
      <alignment vertical="top" wrapText="1"/>
      <protection hidden="1"/>
    </xf>
    <xf numFmtId="0" fontId="4" fillId="6" borderId="25" xfId="0" applyFont="1" applyFill="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xf>
    <xf numFmtId="0" fontId="4" fillId="0" borderId="22" xfId="0" applyFont="1" applyBorder="1" applyAlignment="1" applyProtection="1">
      <alignment wrapText="1"/>
      <protection hidden="1"/>
    </xf>
    <xf numFmtId="0" fontId="5" fillId="0" borderId="0" xfId="0" applyFont="1" applyFill="1" applyAlignment="1">
      <alignment wrapText="1"/>
    </xf>
    <xf numFmtId="0" fontId="4" fillId="0" borderId="17" xfId="0" applyFont="1" applyBorder="1" applyAlignment="1"/>
    <xf numFmtId="0" fontId="4" fillId="0" borderId="21" xfId="0" applyFont="1" applyBorder="1" applyAlignment="1"/>
    <xf numFmtId="0" fontId="4" fillId="0" borderId="22" xfId="0" applyFont="1" applyBorder="1" applyAlignment="1"/>
    <xf numFmtId="0" fontId="7" fillId="8" borderId="27" xfId="0" applyFont="1" applyFill="1" applyBorder="1" applyAlignment="1">
      <alignment horizontal="center" vertical="center"/>
    </xf>
    <xf numFmtId="0" fontId="4" fillId="0" borderId="39" xfId="0" applyFont="1" applyBorder="1" applyAlignment="1">
      <alignment horizontal="left"/>
    </xf>
    <xf numFmtId="0" fontId="4" fillId="0" borderId="0" xfId="0" applyFont="1" applyBorder="1" applyAlignment="1">
      <alignment horizontal="left"/>
    </xf>
    <xf numFmtId="0" fontId="4" fillId="0" borderId="30" xfId="0" applyFont="1" applyBorder="1" applyAlignment="1">
      <alignment horizontal="left"/>
    </xf>
    <xf numFmtId="0" fontId="4" fillId="0" borderId="29" xfId="0" applyFont="1" applyFill="1" applyBorder="1" applyAlignment="1" applyProtection="1">
      <alignment vertical="top"/>
      <protection hidden="1"/>
    </xf>
    <xf numFmtId="0" fontId="4" fillId="0" borderId="0" xfId="0" applyFont="1" applyFill="1" applyBorder="1" applyAlignment="1" applyProtection="1">
      <alignment vertical="top"/>
      <protection hidden="1"/>
    </xf>
    <xf numFmtId="0" fontId="4" fillId="0" borderId="30" xfId="0" applyFont="1" applyFill="1" applyBorder="1" applyAlignment="1" applyProtection="1">
      <alignment vertical="top"/>
      <protection hidden="1"/>
    </xf>
    <xf numFmtId="0" fontId="7" fillId="9" borderId="27" xfId="0" applyFont="1" applyFill="1" applyBorder="1" applyAlignment="1">
      <alignment horizontal="center" vertical="center"/>
    </xf>
    <xf numFmtId="0" fontId="5" fillId="0" borderId="0" xfId="0" applyFont="1" applyFill="1" applyAlignment="1">
      <alignment horizontal="left"/>
    </xf>
    <xf numFmtId="0" fontId="4" fillId="0" borderId="29" xfId="0" applyFont="1" applyFill="1" applyBorder="1" applyAlignment="1" applyProtection="1">
      <alignment horizontal="left" vertical="top"/>
      <protection hidden="1"/>
    </xf>
    <xf numFmtId="0" fontId="4" fillId="0" borderId="0" xfId="0" applyFont="1" applyFill="1" applyBorder="1" applyAlignment="1" applyProtection="1">
      <alignment horizontal="left" vertical="top"/>
      <protection hidden="1"/>
    </xf>
    <xf numFmtId="0" fontId="4" fillId="0" borderId="30" xfId="0" applyFont="1" applyFill="1" applyBorder="1" applyAlignment="1" applyProtection="1">
      <alignment horizontal="left" vertical="top"/>
      <protection hidden="1"/>
    </xf>
    <xf numFmtId="0" fontId="4" fillId="10" borderId="35" xfId="0" applyFont="1" applyFill="1" applyBorder="1" applyAlignment="1">
      <alignment horizontal="left"/>
    </xf>
    <xf numFmtId="0" fontId="4" fillId="0" borderId="40" xfId="0" applyFont="1" applyBorder="1" applyAlignment="1">
      <alignment horizontal="left"/>
    </xf>
    <xf numFmtId="0" fontId="4" fillId="0" borderId="24" xfId="0" applyFont="1" applyBorder="1" applyAlignment="1">
      <alignment horizontal="left"/>
    </xf>
    <xf numFmtId="0" fontId="4" fillId="0" borderId="18" xfId="0" applyFont="1" applyBorder="1" applyAlignment="1">
      <alignment horizontal="left"/>
    </xf>
    <xf numFmtId="0" fontId="5" fillId="0" borderId="0" xfId="0" applyFont="1" applyFill="1" applyBorder="1" applyAlignment="1">
      <alignment horizontal="left"/>
    </xf>
    <xf numFmtId="0" fontId="4" fillId="0" borderId="23" xfId="0" applyFont="1" applyFill="1" applyBorder="1" applyAlignment="1" applyProtection="1">
      <alignment horizontal="left" vertical="top"/>
      <protection hidden="1"/>
    </xf>
    <xf numFmtId="0" fontId="4" fillId="0" borderId="24" xfId="0" applyFont="1" applyFill="1" applyBorder="1" applyAlignment="1" applyProtection="1">
      <alignment horizontal="left" vertical="top"/>
      <protection hidden="1"/>
    </xf>
    <xf numFmtId="0" fontId="4" fillId="0" borderId="18" xfId="0" applyFont="1" applyFill="1" applyBorder="1" applyAlignment="1" applyProtection="1">
      <alignment horizontal="left" vertical="top"/>
      <protection hidden="1"/>
    </xf>
    <xf numFmtId="0" fontId="4" fillId="0" borderId="0" xfId="0" applyFont="1" applyBorder="1" applyAlignment="1" applyProtection="1">
      <alignment wrapText="1"/>
      <protection hidden="1"/>
    </xf>
    <xf numFmtId="0" fontId="4" fillId="0" borderId="0" xfId="0" applyFont="1" applyBorder="1" applyAlignment="1">
      <alignment wrapText="1"/>
    </xf>
    <xf numFmtId="0" fontId="17" fillId="2" borderId="16" xfId="0" applyFont="1" applyFill="1" applyBorder="1" applyAlignment="1" applyProtection="1">
      <alignment vertical="center" wrapText="1"/>
      <protection hidden="1"/>
    </xf>
    <xf numFmtId="0" fontId="17" fillId="2" borderId="19" xfId="0" applyFont="1" applyFill="1" applyBorder="1" applyAlignment="1" applyProtection="1">
      <alignment vertical="center" wrapText="1"/>
      <protection hidden="1"/>
    </xf>
    <xf numFmtId="0" fontId="6" fillId="2" borderId="8"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vertical="center" wrapText="1"/>
      <protection hidden="1"/>
    </xf>
    <xf numFmtId="0" fontId="4" fillId="0" borderId="10"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Fill="1" applyBorder="1" applyAlignment="1">
      <alignment vertical="center" wrapText="1"/>
    </xf>
    <xf numFmtId="0" fontId="4" fillId="0" borderId="10" xfId="0" applyFont="1" applyBorder="1" applyAlignment="1" applyProtection="1">
      <alignment horizontal="center" wrapText="1"/>
      <protection hidden="1"/>
    </xf>
    <xf numFmtId="0" fontId="20" fillId="0" borderId="11" xfId="0" applyFont="1" applyFill="1" applyBorder="1" applyAlignment="1">
      <alignment horizontal="center" vertical="center" wrapText="1"/>
    </xf>
    <xf numFmtId="0" fontId="4" fillId="0" borderId="10" xfId="0" applyFont="1" applyBorder="1" applyAlignment="1" applyProtection="1">
      <alignment horizontal="center" vertical="center" wrapText="1"/>
      <protection hidden="1"/>
    </xf>
    <xf numFmtId="0" fontId="4" fillId="0" borderId="12" xfId="0" applyFont="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Fill="1" applyBorder="1" applyAlignment="1">
      <alignment vertical="center" wrapText="1"/>
    </xf>
    <xf numFmtId="0" fontId="4" fillId="0" borderId="12" xfId="0" applyFont="1" applyBorder="1" applyAlignment="1" applyProtection="1">
      <alignment horizontal="center" wrapText="1"/>
      <protection hidden="1"/>
    </xf>
    <xf numFmtId="0" fontId="20" fillId="0" borderId="2" xfId="0" applyFont="1" applyFill="1" applyBorder="1" applyAlignment="1">
      <alignment horizontal="center" vertical="center" wrapText="1"/>
    </xf>
    <xf numFmtId="0" fontId="4" fillId="0" borderId="12" xfId="0" applyFont="1" applyBorder="1" applyAlignment="1" applyProtection="1">
      <alignment horizontal="center" vertical="center" wrapText="1"/>
      <protection hidden="1"/>
    </xf>
    <xf numFmtId="0" fontId="4" fillId="10" borderId="12"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4" fillId="10" borderId="12" xfId="0" applyFont="1" applyFill="1" applyBorder="1" applyAlignment="1" applyProtection="1">
      <alignment horizontal="center" wrapText="1"/>
      <protection hidden="1"/>
    </xf>
    <xf numFmtId="0" fontId="4" fillId="0" borderId="2" xfId="0" applyFont="1" applyFill="1" applyBorder="1" applyAlignment="1">
      <alignment horizontal="center" vertical="center" wrapText="1"/>
    </xf>
    <xf numFmtId="0" fontId="4" fillId="8" borderId="12" xfId="0" applyFont="1" applyFill="1" applyBorder="1" applyAlignment="1">
      <alignment horizontal="left" vertical="center" wrapText="1"/>
    </xf>
    <xf numFmtId="0" fontId="20" fillId="8" borderId="12" xfId="0" applyFont="1" applyFill="1" applyBorder="1" applyAlignment="1">
      <alignment horizontal="left" vertical="center" wrapText="1"/>
    </xf>
    <xf numFmtId="0" fontId="4" fillId="8" borderId="12" xfId="0" applyFont="1" applyFill="1" applyBorder="1" applyAlignment="1" applyProtection="1">
      <alignment horizontal="center" vertical="center" wrapText="1"/>
      <protection hidden="1"/>
    </xf>
    <xf numFmtId="0" fontId="4" fillId="9" borderId="12" xfId="0" applyFont="1" applyFill="1" applyBorder="1" applyAlignment="1">
      <alignment horizontal="left" vertical="center" wrapText="1"/>
    </xf>
    <xf numFmtId="0" fontId="4" fillId="9" borderId="12" xfId="0" applyFont="1" applyFill="1" applyBorder="1" applyAlignment="1" applyProtection="1">
      <alignment horizontal="center" vertical="center" wrapText="1"/>
      <protection hidden="1"/>
    </xf>
    <xf numFmtId="0" fontId="4" fillId="10" borderId="12" xfId="0" applyFont="1" applyFill="1" applyBorder="1" applyAlignment="1" applyProtection="1">
      <alignment horizontal="center" vertical="center" wrapText="1"/>
      <protection hidden="1"/>
    </xf>
    <xf numFmtId="0" fontId="4" fillId="0" borderId="14" xfId="0" applyFont="1" applyBorder="1" applyAlignment="1">
      <alignment horizontal="left" vertical="center" wrapText="1"/>
    </xf>
    <xf numFmtId="0" fontId="4" fillId="0" borderId="14" xfId="0" applyFont="1" applyFill="1" applyBorder="1" applyAlignment="1">
      <alignment vertical="center" wrapText="1"/>
    </xf>
    <xf numFmtId="0" fontId="4" fillId="0" borderId="14" xfId="0" applyFont="1" applyBorder="1" applyAlignment="1" applyProtection="1">
      <alignment horizontal="center" vertical="center" wrapText="1"/>
      <protection hidden="1"/>
    </xf>
    <xf numFmtId="0" fontId="4" fillId="0" borderId="0" xfId="0" applyFont="1" applyBorder="1" applyAlignment="1">
      <alignment vertical="center" wrapText="1"/>
    </xf>
    <xf numFmtId="0" fontId="4" fillId="0" borderId="0" xfId="0" applyFont="1" applyBorder="1" applyAlignment="1" applyProtection="1">
      <alignment horizontal="center" wrapText="1"/>
      <protection hidden="1"/>
    </xf>
    <xf numFmtId="0" fontId="4" fillId="0" borderId="13" xfId="0" applyFont="1" applyFill="1" applyBorder="1" applyAlignment="1">
      <alignment horizontal="center" vertical="center" wrapText="1"/>
    </xf>
    <xf numFmtId="0" fontId="7" fillId="0" borderId="21" xfId="0" applyFont="1" applyBorder="1" applyAlignment="1">
      <alignment horizontal="center" wrapText="1"/>
    </xf>
    <xf numFmtId="0" fontId="7" fillId="0" borderId="0" xfId="0" applyFont="1" applyAlignment="1">
      <alignment horizontal="center" wrapText="1"/>
    </xf>
    <xf numFmtId="0" fontId="4" fillId="0" borderId="29" xfId="0" applyFont="1" applyBorder="1" applyAlignment="1" applyProtection="1">
      <alignment horizontal="left" wrapText="1"/>
      <protection hidden="1"/>
    </xf>
    <xf numFmtId="0" fontId="4" fillId="0" borderId="0" xfId="0" applyFont="1" applyBorder="1" applyAlignment="1" applyProtection="1">
      <alignment horizontal="left" wrapText="1"/>
      <protection hidden="1"/>
    </xf>
    <xf numFmtId="0" fontId="4" fillId="0" borderId="30" xfId="0" applyFont="1" applyBorder="1" applyAlignment="1" applyProtection="1">
      <alignment horizontal="left" wrapText="1"/>
      <protection hidden="1"/>
    </xf>
    <xf numFmtId="0" fontId="4" fillId="0" borderId="17" xfId="0" applyFont="1" applyBorder="1" applyAlignment="1" applyProtection="1">
      <alignment horizontal="left" wrapText="1"/>
      <protection hidden="1"/>
    </xf>
    <xf numFmtId="0" fontId="4" fillId="0" borderId="21" xfId="0" applyFont="1" applyBorder="1" applyAlignment="1" applyProtection="1">
      <alignment horizontal="left" wrapText="1"/>
      <protection hidden="1"/>
    </xf>
    <xf numFmtId="0" fontId="4" fillId="0" borderId="22" xfId="0" applyFont="1" applyBorder="1" applyAlignment="1" applyProtection="1">
      <alignment horizontal="left" wrapText="1"/>
      <protection hidden="1"/>
    </xf>
    <xf numFmtId="0" fontId="4" fillId="0" borderId="23" xfId="0" applyFont="1" applyBorder="1" applyAlignment="1" applyProtection="1">
      <alignment horizontal="left" wrapText="1"/>
      <protection hidden="1"/>
    </xf>
    <xf numFmtId="0" fontId="4" fillId="0" borderId="24" xfId="0" applyFont="1" applyBorder="1" applyAlignment="1" applyProtection="1">
      <alignment horizontal="left" wrapText="1"/>
      <protection hidden="1"/>
    </xf>
    <xf numFmtId="0" fontId="4" fillId="0" borderId="18" xfId="0" applyFont="1" applyBorder="1" applyAlignment="1" applyProtection="1">
      <alignment horizontal="left" wrapText="1"/>
      <protection hidden="1"/>
    </xf>
    <xf numFmtId="0" fontId="17" fillId="4" borderId="17" xfId="0" applyFont="1" applyFill="1" applyBorder="1" applyAlignment="1">
      <alignment horizontal="center" vertical="top" wrapText="1"/>
    </xf>
    <xf numFmtId="0" fontId="17" fillId="4" borderId="21" xfId="0" applyFont="1" applyFill="1" applyBorder="1" applyAlignment="1">
      <alignment horizontal="center" vertical="top" wrapText="1"/>
    </xf>
    <xf numFmtId="0" fontId="17" fillId="4" borderId="22" xfId="0" applyFont="1" applyFill="1" applyBorder="1" applyAlignment="1">
      <alignment horizontal="center" vertical="top" wrapText="1"/>
    </xf>
    <xf numFmtId="0" fontId="17" fillId="4" borderId="23" xfId="0" applyFont="1" applyFill="1" applyBorder="1" applyAlignment="1">
      <alignment horizontal="center" vertical="top"/>
    </xf>
    <xf numFmtId="0" fontId="17" fillId="4" borderId="24" xfId="0" applyFont="1" applyFill="1" applyBorder="1" applyAlignment="1">
      <alignment horizontal="center" vertical="top"/>
    </xf>
    <xf numFmtId="0" fontId="17" fillId="4" borderId="18" xfId="0" applyFont="1" applyFill="1" applyBorder="1" applyAlignment="1">
      <alignment horizontal="center" vertical="top"/>
    </xf>
    <xf numFmtId="0" fontId="17" fillId="2" borderId="25"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26" xfId="0" applyFont="1" applyFill="1" applyBorder="1" applyAlignment="1" applyProtection="1">
      <alignment horizontal="center" vertical="center" wrapText="1"/>
      <protection hidden="1"/>
    </xf>
    <xf numFmtId="0" fontId="17" fillId="2" borderId="23" xfId="0" applyFont="1" applyFill="1" applyBorder="1" applyAlignment="1" applyProtection="1">
      <alignment vertical="center" wrapText="1"/>
      <protection hidden="1"/>
    </xf>
    <xf numFmtId="0" fontId="6" fillId="2" borderId="18" xfId="0" applyFont="1" applyFill="1" applyBorder="1" applyAlignment="1" applyProtection="1">
      <alignment wrapText="1"/>
      <protection hidden="1"/>
    </xf>
    <xf numFmtId="0" fontId="17" fillId="2" borderId="24" xfId="0" applyFont="1" applyFill="1" applyBorder="1" applyAlignment="1" applyProtection="1">
      <alignment vertical="center" wrapText="1"/>
      <protection hidden="1"/>
    </xf>
    <xf numFmtId="0" fontId="2" fillId="2" borderId="0" xfId="0" applyFont="1" applyFill="1" applyAlignment="1" applyProtection="1">
      <alignment horizontal="center" wrapText="1"/>
      <protection hidden="1"/>
    </xf>
    <xf numFmtId="0" fontId="5" fillId="0" borderId="1"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17" fillId="2" borderId="4" xfId="0" applyFont="1" applyFill="1" applyBorder="1" applyAlignment="1" applyProtection="1">
      <alignment vertical="center" wrapText="1"/>
      <protection hidden="1"/>
    </xf>
    <xf numFmtId="0" fontId="6" fillId="2" borderId="5" xfId="0" applyFont="1" applyFill="1" applyBorder="1" applyAlignment="1" applyProtection="1">
      <alignment wrapText="1"/>
      <protection hidden="1"/>
    </xf>
    <xf numFmtId="0" fontId="17" fillId="2" borderId="7" xfId="0" applyFont="1" applyFill="1" applyBorder="1" applyAlignment="1" applyProtection="1">
      <alignment vertical="center" wrapText="1"/>
      <protection hidden="1"/>
    </xf>
    <xf numFmtId="0" fontId="6" fillId="2" borderId="9" xfId="0" applyFont="1" applyFill="1" applyBorder="1" applyAlignment="1" applyProtection="1">
      <alignment wrapText="1"/>
      <protection hidden="1"/>
    </xf>
    <xf numFmtId="0" fontId="17" fillId="2" borderId="44" xfId="0" applyFont="1" applyFill="1" applyBorder="1" applyAlignment="1" applyProtection="1">
      <alignment vertical="center" wrapText="1"/>
      <protection hidden="1"/>
    </xf>
    <xf numFmtId="0" fontId="6" fillId="2" borderId="43" xfId="0" applyFont="1" applyFill="1" applyBorder="1" applyAlignment="1" applyProtection="1">
      <alignment wrapText="1"/>
      <protection hidden="1"/>
    </xf>
    <xf numFmtId="0" fontId="17" fillId="4" borderId="15" xfId="0" applyFont="1" applyFill="1" applyBorder="1" applyAlignment="1" applyProtection="1">
      <alignment horizontal="center" vertical="center" wrapText="1"/>
      <protection hidden="1"/>
    </xf>
  </cellXfs>
  <cellStyles count="1">
    <cellStyle name="Normal" xfId="0" builtinId="0"/>
  </cellStyles>
  <dxfs count="14">
    <dxf>
      <font>
        <b val="0"/>
        <i val="0"/>
        <strike val="0"/>
        <condense val="0"/>
        <extend val="0"/>
        <outline val="0"/>
        <shadow val="0"/>
        <u val="none"/>
        <vertAlign val="baseline"/>
        <sz val="9"/>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9"/>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9"/>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alignment horizontal="general" vertical="bottom" textRotation="0" wrapText="1" indent="0" justifyLastLine="0" shrinkToFit="0" readingOrder="0"/>
    </dxf>
    <dxf>
      <numFmt numFmtId="30" formatCode="@"/>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9525</xdr:rowOff>
    </xdr:from>
    <xdr:to>
      <xdr:col>1</xdr:col>
      <xdr:colOff>382904</xdr:colOff>
      <xdr:row>2</xdr:row>
      <xdr:rowOff>57604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9525"/>
          <a:ext cx="986154" cy="365579"/>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00000000-0016-0000-0000-000000000000}" autoFormatId="16" applyNumberFormats="0" applyBorderFormats="0" applyFontFormats="0" applyPatternFormats="0" applyAlignmentFormats="0" applyWidthHeightFormats="0">
  <queryTableRefresh nextId="7">
    <queryTableFields count="6">
      <queryTableField id="1" name="Title" tableColumnId="1"/>
      <queryTableField id="2" name="Course Title" tableColumnId="2"/>
      <queryTableField id="3" name="VLAB" tableColumnId="3"/>
      <queryTableField id="4" name="Comment" tableColumnId="4"/>
      <queryTableField id="6" name="Item Type" tableColumnId="5"/>
      <queryTableField id="5" name="Path"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E3806C-006D-4CCD-8A12-2DC5F3FEE23D}" name="Table_query__3" displayName="Table_query__3" ref="A1:F13" tableType="queryTable" totalsRowShown="0">
  <autoFilter ref="A1:F13" xr:uid="{4C09E361-679C-44A0-9915-FC825B883AD1}"/>
  <tableColumns count="6">
    <tableColumn id="1" xr3:uid="{A79B65DB-01C5-491A-B462-184E53E971E8}" uniqueName="Title" name="Title" queryTableFieldId="1" dataDxfId="13"/>
    <tableColumn id="2" xr3:uid="{FAEE569C-518C-4CE1-8C61-206BF052B036}" uniqueName="CourseTitle" name="Course Title" queryTableFieldId="2" dataDxfId="12"/>
    <tableColumn id="3" xr3:uid="{BC27394E-8272-4226-B09C-2A1C138FFFF2}" uniqueName="VLAB" name="VLAB" queryTableFieldId="3" dataDxfId="11"/>
    <tableColumn id="4" xr3:uid="{20D1383D-A215-4354-8965-70A879C73308}" uniqueName="Comment" name="Comment" queryTableFieldId="4" dataDxfId="10"/>
    <tableColumn id="5" xr3:uid="{87D2E98D-025E-437D-9B0B-F16D60A3154B}" uniqueName="FSObjType" name="Item Type" queryTableFieldId="6" dataDxfId="9"/>
    <tableColumn id="6" xr3:uid="{807057CC-7AE4-4525-A915-10DCA1505898}" uniqueName="FileDirRef" name="Path" queryTableFieldId="5"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46" displayName="Table46" ref="R11:R14" totalsRowShown="0" headerRowDxfId="5" dataDxfId="4">
  <autoFilter ref="R11:R14" xr:uid="{00000000-0009-0000-0100-000005000000}"/>
  <tableColumns count="1">
    <tableColumn id="1" xr3:uid="{00000000-0010-0000-0000-000001000000}" name="Elective_Type" dataDxfId="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CEEB07-5F4E-4A58-B8DF-5EF0B207DC06}" name="Course_Status" displayName="Course_Status" ref="S11:S16" totalsRowShown="0" headerRowDxfId="2" dataDxfId="1">
  <autoFilter ref="S11:S16" xr:uid="{48DEC48C-98EB-4656-A9A2-0C0A54FC9EF9}"/>
  <tableColumns count="1">
    <tableColumn id="1" xr3:uid="{D46B554B-83CA-4E77-857A-FC8F7BBCB064}" name="Course_Statu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E015A-BCB4-446B-950C-A7A7167CE1F2}">
  <dimension ref="A1:F13"/>
  <sheetViews>
    <sheetView workbookViewId="0">
      <selection activeCell="B3" sqref="B3"/>
    </sheetView>
  </sheetViews>
  <sheetFormatPr defaultRowHeight="15" x14ac:dyDescent="0.25"/>
  <cols>
    <col min="1" max="1" width="9" bestFit="1" customWidth="1"/>
    <col min="2" max="2" width="49.28515625" bestFit="1" customWidth="1"/>
    <col min="3" max="3" width="7.85546875" bestFit="1" customWidth="1"/>
    <col min="4" max="4" width="12" bestFit="1" customWidth="1"/>
    <col min="5" max="5" width="12.140625" bestFit="1" customWidth="1"/>
    <col min="6" max="6" width="44.28515625" bestFit="1" customWidth="1"/>
  </cols>
  <sheetData>
    <row r="1" spans="1:6" x14ac:dyDescent="0.25">
      <c r="A1" t="s">
        <v>133</v>
      </c>
      <c r="B1" t="s">
        <v>81</v>
      </c>
      <c r="C1" t="s">
        <v>134</v>
      </c>
      <c r="D1" t="s">
        <v>135</v>
      </c>
      <c r="E1" t="s">
        <v>137</v>
      </c>
      <c r="F1" t="s">
        <v>136</v>
      </c>
    </row>
    <row r="2" spans="1:6" x14ac:dyDescent="0.25">
      <c r="A2" s="44" t="s">
        <v>9</v>
      </c>
      <c r="B2" s="44" t="s">
        <v>138</v>
      </c>
      <c r="C2" s="45" t="s">
        <v>139</v>
      </c>
      <c r="D2" s="46"/>
      <c r="E2" s="44" t="s">
        <v>141</v>
      </c>
      <c r="F2" s="44" t="s">
        <v>140</v>
      </c>
    </row>
    <row r="3" spans="1:6" x14ac:dyDescent="0.25">
      <c r="A3" s="44" t="s">
        <v>10</v>
      </c>
      <c r="B3" s="44" t="s">
        <v>17</v>
      </c>
      <c r="C3" s="45" t="s">
        <v>139</v>
      </c>
      <c r="D3" s="46"/>
      <c r="E3" s="44" t="s">
        <v>141</v>
      </c>
      <c r="F3" s="44" t="s">
        <v>140</v>
      </c>
    </row>
    <row r="4" spans="1:6" x14ac:dyDescent="0.25">
      <c r="A4" s="44" t="s">
        <v>11</v>
      </c>
      <c r="B4" s="44" t="s">
        <v>18</v>
      </c>
      <c r="C4" s="45" t="s">
        <v>139</v>
      </c>
      <c r="D4" s="46"/>
      <c r="E4" s="44" t="s">
        <v>141</v>
      </c>
      <c r="F4" s="44" t="s">
        <v>140</v>
      </c>
    </row>
    <row r="5" spans="1:6" x14ac:dyDescent="0.25">
      <c r="A5" s="44" t="s">
        <v>13</v>
      </c>
      <c r="B5" s="44" t="s">
        <v>20</v>
      </c>
      <c r="C5" s="45" t="s">
        <v>139</v>
      </c>
      <c r="D5" s="46"/>
      <c r="E5" s="44" t="s">
        <v>141</v>
      </c>
      <c r="F5" s="44" t="s">
        <v>140</v>
      </c>
    </row>
    <row r="6" spans="1:6" x14ac:dyDescent="0.25">
      <c r="A6" s="44" t="s">
        <v>23</v>
      </c>
      <c r="B6" s="44" t="s">
        <v>29</v>
      </c>
      <c r="C6" s="45" t="s">
        <v>139</v>
      </c>
      <c r="D6" s="46"/>
      <c r="E6" s="44" t="s">
        <v>141</v>
      </c>
      <c r="F6" s="44" t="s">
        <v>140</v>
      </c>
    </row>
    <row r="7" spans="1:6" x14ac:dyDescent="0.25">
      <c r="A7" s="44" t="s">
        <v>24</v>
      </c>
      <c r="B7" s="44" t="s">
        <v>86</v>
      </c>
      <c r="C7" s="45" t="s">
        <v>139</v>
      </c>
      <c r="D7" s="46"/>
      <c r="E7" s="44" t="s">
        <v>141</v>
      </c>
      <c r="F7" s="44" t="s">
        <v>140</v>
      </c>
    </row>
    <row r="8" spans="1:6" x14ac:dyDescent="0.25">
      <c r="A8" s="44" t="s">
        <v>25</v>
      </c>
      <c r="B8" s="44" t="s">
        <v>30</v>
      </c>
      <c r="C8" s="45" t="s">
        <v>139</v>
      </c>
      <c r="D8" s="46"/>
      <c r="E8" s="44" t="s">
        <v>141</v>
      </c>
      <c r="F8" s="44" t="s">
        <v>140</v>
      </c>
    </row>
    <row r="9" spans="1:6" x14ac:dyDescent="0.25">
      <c r="A9" s="44" t="s">
        <v>27</v>
      </c>
      <c r="B9" s="44" t="s">
        <v>142</v>
      </c>
      <c r="C9" s="45" t="s">
        <v>139</v>
      </c>
      <c r="D9" s="46"/>
      <c r="E9" s="44" t="s">
        <v>141</v>
      </c>
      <c r="F9" s="44" t="s">
        <v>140</v>
      </c>
    </row>
    <row r="10" spans="1:6" x14ac:dyDescent="0.25">
      <c r="A10" s="44" t="s">
        <v>28</v>
      </c>
      <c r="B10" s="44" t="s">
        <v>33</v>
      </c>
      <c r="C10" s="45" t="s">
        <v>139</v>
      </c>
      <c r="D10" s="46"/>
      <c r="E10" s="44" t="s">
        <v>141</v>
      </c>
      <c r="F10" s="44" t="s">
        <v>140</v>
      </c>
    </row>
    <row r="11" spans="1:6" x14ac:dyDescent="0.25">
      <c r="A11" s="44" t="s">
        <v>36</v>
      </c>
      <c r="B11" s="44" t="s">
        <v>143</v>
      </c>
      <c r="C11" s="45" t="s">
        <v>139</v>
      </c>
      <c r="D11" s="46"/>
      <c r="E11" s="44" t="s">
        <v>141</v>
      </c>
      <c r="F11" s="44" t="s">
        <v>140</v>
      </c>
    </row>
    <row r="12" spans="1:6" x14ac:dyDescent="0.25">
      <c r="A12" s="44" t="s">
        <v>38</v>
      </c>
      <c r="B12" s="44" t="s">
        <v>39</v>
      </c>
      <c r="C12" s="45" t="s">
        <v>139</v>
      </c>
      <c r="D12" s="46"/>
      <c r="E12" s="44" t="s">
        <v>141</v>
      </c>
      <c r="F12" s="44" t="s">
        <v>140</v>
      </c>
    </row>
    <row r="13" spans="1:6" x14ac:dyDescent="0.25">
      <c r="A13" s="44" t="s">
        <v>42</v>
      </c>
      <c r="B13" s="44" t="s">
        <v>144</v>
      </c>
      <c r="C13" s="45" t="s">
        <v>139</v>
      </c>
      <c r="D13" s="46"/>
      <c r="E13" s="44" t="s">
        <v>141</v>
      </c>
      <c r="F13" s="44" t="s">
        <v>140</v>
      </c>
    </row>
  </sheetData>
  <pageMargins left="0.7" right="0.7" top="0.75" bottom="0.75" header="0.3" footer="0.3"/>
  <pageSetup paperSize="9" orientation="portrait" r:id="rId1"/>
  <headerFooter>
    <oddHeader>&amp;C&amp;"Calibri"&amp;12&amp;KEEDC00RMIT Classification: Trusted&amp;1#</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2"/>
  <sheetViews>
    <sheetView showGridLines="0" tabSelected="1" topLeftCell="A9" zoomScaleNormal="100" zoomScalePageLayoutView="70" workbookViewId="0">
      <selection activeCell="D34" sqref="D34"/>
    </sheetView>
  </sheetViews>
  <sheetFormatPr defaultColWidth="0" defaultRowHeight="12" x14ac:dyDescent="0.2"/>
  <cols>
    <col min="1" max="1" width="12.7109375" style="16" customWidth="1"/>
    <col min="2" max="2" width="35" style="16" customWidth="1"/>
    <col min="3" max="3" width="35" style="16" hidden="1" customWidth="1"/>
    <col min="4" max="4" width="14.5703125" style="16" customWidth="1"/>
    <col min="5" max="5" width="1.7109375" style="43" customWidth="1"/>
    <col min="6" max="6" width="11.7109375" style="43" hidden="1" customWidth="1"/>
    <col min="7" max="8" width="9" style="16" hidden="1" customWidth="1"/>
    <col min="9" max="9" width="12.140625" style="16" hidden="1" customWidth="1"/>
    <col min="10" max="10" width="12.42578125" style="16" customWidth="1"/>
    <col min="11" max="11" width="39.85546875" style="16" customWidth="1"/>
    <col min="12" max="12" width="20.28515625" style="16" hidden="1" customWidth="1"/>
    <col min="13" max="13" width="13.28515625" style="1" customWidth="1"/>
    <col min="14" max="14" width="1" style="2" customWidth="1"/>
    <col min="15" max="15" width="19.140625" style="2" hidden="1" customWidth="1"/>
    <col min="16" max="16" width="9.42578125" style="1" hidden="1" customWidth="1"/>
    <col min="17" max="17" width="11" style="1" hidden="1" customWidth="1"/>
    <col min="18" max="18" width="18.28515625" style="18" hidden="1" customWidth="1"/>
    <col min="19" max="19" width="17.85546875" style="18" hidden="1" customWidth="1"/>
    <col min="20" max="16384" width="9.140625" style="22" hidden="1"/>
  </cols>
  <sheetData>
    <row r="1" spans="1:19" x14ac:dyDescent="0.2">
      <c r="P1" s="21"/>
      <c r="Q1" s="21"/>
    </row>
    <row r="2" spans="1:19" x14ac:dyDescent="0.2">
      <c r="P2" s="21"/>
      <c r="Q2" s="21"/>
    </row>
    <row r="3" spans="1:19" s="18" customFormat="1" ht="10.5" customHeight="1" x14ac:dyDescent="0.2">
      <c r="A3" s="27"/>
      <c r="B3" s="28"/>
      <c r="C3" s="28"/>
      <c r="D3" s="28"/>
      <c r="E3" s="39"/>
      <c r="F3" s="39"/>
      <c r="G3" s="28"/>
      <c r="H3" s="28"/>
      <c r="I3" s="28"/>
      <c r="J3" s="28"/>
      <c r="K3" s="28"/>
      <c r="L3" s="27"/>
      <c r="M3" s="29"/>
      <c r="N3" s="30"/>
      <c r="O3" s="30"/>
      <c r="P3" s="31"/>
      <c r="Q3" s="31"/>
    </row>
    <row r="4" spans="1:19" s="23" customFormat="1" ht="18" x14ac:dyDescent="0.25">
      <c r="A4" s="231" t="s">
        <v>107</v>
      </c>
      <c r="B4" s="231"/>
      <c r="C4" s="231"/>
      <c r="D4" s="231"/>
      <c r="E4" s="231"/>
      <c r="F4" s="231"/>
      <c r="G4" s="231"/>
      <c r="H4" s="231"/>
      <c r="I4" s="231"/>
      <c r="J4" s="231"/>
      <c r="K4" s="231"/>
      <c r="L4" s="231"/>
      <c r="M4" s="231"/>
      <c r="N4" s="3"/>
      <c r="R4" s="35"/>
      <c r="S4" s="35"/>
    </row>
    <row r="5" spans="1:19" s="23" customFormat="1" ht="18" x14ac:dyDescent="0.25">
      <c r="A5" s="231" t="s">
        <v>131</v>
      </c>
      <c r="B5" s="231"/>
      <c r="C5" s="231"/>
      <c r="D5" s="231"/>
      <c r="E5" s="231"/>
      <c r="F5" s="231"/>
      <c r="G5" s="231"/>
      <c r="H5" s="231"/>
      <c r="I5" s="231"/>
      <c r="J5" s="231"/>
      <c r="K5" s="231"/>
      <c r="L5" s="231"/>
      <c r="M5" s="231"/>
      <c r="N5" s="3"/>
      <c r="O5" s="32" t="s">
        <v>84</v>
      </c>
      <c r="P5" s="20"/>
      <c r="Q5" s="20"/>
      <c r="R5" s="35"/>
      <c r="S5" s="35"/>
    </row>
    <row r="6" spans="1:19" s="23" customFormat="1" ht="14.25" x14ac:dyDescent="0.2">
      <c r="A6" s="4"/>
      <c r="B6" s="4"/>
      <c r="C6" s="4"/>
      <c r="D6" s="4"/>
      <c r="E6" s="40"/>
      <c r="F6" s="40"/>
      <c r="G6" s="4"/>
      <c r="H6" s="4"/>
      <c r="I6" s="4"/>
      <c r="J6" s="4"/>
      <c r="K6" s="4"/>
      <c r="L6" s="4"/>
      <c r="M6" s="5"/>
      <c r="N6" s="6"/>
      <c r="R6" s="35"/>
      <c r="S6" s="35"/>
    </row>
    <row r="7" spans="1:19" s="23" customFormat="1" ht="15" x14ac:dyDescent="0.25">
      <c r="A7" s="7" t="s">
        <v>0</v>
      </c>
      <c r="B7" s="232"/>
      <c r="C7" s="233"/>
      <c r="D7" s="234"/>
      <c r="E7" s="41"/>
      <c r="F7" s="41"/>
      <c r="G7" s="8"/>
      <c r="H7" s="8"/>
      <c r="I7" s="8"/>
      <c r="J7" s="7" t="s">
        <v>1</v>
      </c>
      <c r="K7" s="233"/>
      <c r="L7" s="233"/>
      <c r="M7" s="234"/>
      <c r="N7" s="9"/>
      <c r="O7" s="34" t="s">
        <v>85</v>
      </c>
      <c r="P7" s="5"/>
      <c r="Q7" s="5"/>
      <c r="R7" s="35"/>
      <c r="S7" s="35"/>
    </row>
    <row r="8" spans="1:19" s="23" customFormat="1" ht="15" x14ac:dyDescent="0.2">
      <c r="A8" s="10"/>
      <c r="B8" s="10"/>
      <c r="C8" s="10"/>
      <c r="D8" s="10"/>
      <c r="E8" s="38"/>
      <c r="F8" s="38"/>
      <c r="G8" s="10"/>
      <c r="H8" s="10"/>
      <c r="I8" s="10"/>
      <c r="J8" s="10"/>
      <c r="K8" s="10"/>
      <c r="L8" s="10"/>
      <c r="M8" s="5"/>
      <c r="N8" s="6"/>
      <c r="O8" s="33" t="str">
        <f ca="1">LEFT(CELL("filename"),FIND("[",CELL("filename"),1)-1)</f>
        <v>C:\Users\e63840\Downloads\</v>
      </c>
      <c r="P8" s="5"/>
      <c r="Q8" s="5"/>
      <c r="R8" s="35"/>
      <c r="S8" s="35"/>
    </row>
    <row r="9" spans="1:19" s="23" customFormat="1" ht="15" customHeight="1" x14ac:dyDescent="0.2">
      <c r="A9" s="241" t="s">
        <v>109</v>
      </c>
      <c r="B9" s="241"/>
      <c r="C9" s="241"/>
      <c r="D9" s="241"/>
      <c r="E9" s="53"/>
      <c r="F9" s="53"/>
      <c r="G9" s="54"/>
      <c r="H9" s="54"/>
      <c r="I9" s="54"/>
      <c r="J9" s="241" t="s">
        <v>108</v>
      </c>
      <c r="K9" s="241"/>
      <c r="L9" s="241"/>
      <c r="M9" s="241"/>
      <c r="N9" s="11"/>
      <c r="O9" s="6"/>
      <c r="P9" s="19"/>
      <c r="Q9" s="19"/>
      <c r="R9" s="35"/>
      <c r="S9" s="35"/>
    </row>
    <row r="10" spans="1:19" s="23" customFormat="1" ht="15.75" thickBot="1" x14ac:dyDescent="0.25">
      <c r="A10" s="55"/>
      <c r="B10" s="55"/>
      <c r="C10" s="55"/>
      <c r="D10" s="55"/>
      <c r="E10" s="53"/>
      <c r="F10" s="53"/>
      <c r="G10" s="56"/>
      <c r="H10" s="56"/>
      <c r="I10" s="56"/>
      <c r="J10" s="55"/>
      <c r="K10" s="55"/>
      <c r="L10" s="55"/>
      <c r="M10" s="55"/>
      <c r="N10" s="11"/>
      <c r="R10" s="36"/>
      <c r="S10" s="35"/>
    </row>
    <row r="11" spans="1:19" s="23" customFormat="1" ht="39" thickBot="1" x14ac:dyDescent="0.25">
      <c r="A11" s="235" t="s">
        <v>2</v>
      </c>
      <c r="B11" s="236"/>
      <c r="C11" s="57" t="s">
        <v>3</v>
      </c>
      <c r="D11" s="58" t="s">
        <v>132</v>
      </c>
      <c r="E11" s="53"/>
      <c r="F11" s="53" t="s">
        <v>129</v>
      </c>
      <c r="G11" s="59" t="s">
        <v>115</v>
      </c>
      <c r="H11" s="59" t="s">
        <v>128</v>
      </c>
      <c r="I11" s="59" t="s">
        <v>116</v>
      </c>
      <c r="J11" s="237" t="s">
        <v>2</v>
      </c>
      <c r="K11" s="238"/>
      <c r="L11" s="60" t="s">
        <v>3</v>
      </c>
      <c r="M11" s="61" t="s">
        <v>4</v>
      </c>
      <c r="N11" s="6"/>
      <c r="O11" s="24" t="s">
        <v>46</v>
      </c>
      <c r="P11" s="24" t="s">
        <v>47</v>
      </c>
      <c r="Q11" s="25" t="s">
        <v>48</v>
      </c>
      <c r="R11" s="18" t="s">
        <v>44</v>
      </c>
      <c r="S11" s="18" t="s">
        <v>152</v>
      </c>
    </row>
    <row r="12" spans="1:19" s="15" customFormat="1" ht="25.5" x14ac:dyDescent="0.2">
      <c r="A12" s="62" t="s">
        <v>8</v>
      </c>
      <c r="B12" s="63" t="s">
        <v>15</v>
      </c>
      <c r="C12" s="63"/>
      <c r="D12" s="64" t="s">
        <v>154</v>
      </c>
      <c r="E12" s="41"/>
      <c r="F12" s="65" t="str">
        <f t="shared" ref="F12:F70" si="0">+A12</f>
        <v>LAW1019</v>
      </c>
      <c r="G12" s="19">
        <f t="shared" ref="G12:G19" si="1">IFERROR(MATCH(A12,$I$12:$I$72,FALSE),"No")</f>
        <v>1</v>
      </c>
      <c r="H12" s="19">
        <f t="shared" ref="H12:H19" si="2">IFERROR(MATCH(I12,$F$11:$F$71,FALSE),"No")</f>
        <v>2</v>
      </c>
      <c r="I12" s="19" t="s">
        <v>8</v>
      </c>
      <c r="J12" s="62" t="s">
        <v>8</v>
      </c>
      <c r="K12" s="66" t="s">
        <v>15</v>
      </c>
      <c r="L12" s="67"/>
      <c r="M12" s="68" t="str">
        <f>IF(OR(D12="Completed",D12="Exempt"),"Completed",IF(D12="Enrolled","Enrolled","Required"))</f>
        <v>Required</v>
      </c>
      <c r="N12" s="12"/>
      <c r="O12" s="12">
        <f>IF(M12="Required",1,0)</f>
        <v>1</v>
      </c>
      <c r="P12" s="12">
        <f>IF(M12="Required",12,0)</f>
        <v>12</v>
      </c>
      <c r="Q12" s="49">
        <f>+COUNTIF(A12:A39,"Postgraduate Elective")</f>
        <v>0</v>
      </c>
      <c r="R12" s="18" t="s">
        <v>45</v>
      </c>
      <c r="S12" s="18" t="s">
        <v>154</v>
      </c>
    </row>
    <row r="13" spans="1:19" s="15" customFormat="1" ht="12.75" x14ac:dyDescent="0.2">
      <c r="A13" s="69" t="s">
        <v>9</v>
      </c>
      <c r="B13" s="70" t="s">
        <v>16</v>
      </c>
      <c r="C13" s="71" t="s">
        <v>145</v>
      </c>
      <c r="D13" s="72" t="s">
        <v>154</v>
      </c>
      <c r="E13" s="41"/>
      <c r="F13" s="65" t="str">
        <f t="shared" si="0"/>
        <v>LAW2524</v>
      </c>
      <c r="G13" s="19">
        <f t="shared" si="1"/>
        <v>2</v>
      </c>
      <c r="H13" s="19">
        <f t="shared" si="2"/>
        <v>3</v>
      </c>
      <c r="I13" s="19" t="s">
        <v>9</v>
      </c>
      <c r="J13" s="69" t="s">
        <v>9</v>
      </c>
      <c r="K13" s="73" t="s">
        <v>16</v>
      </c>
      <c r="L13" s="74" t="s">
        <v>145</v>
      </c>
      <c r="M13" s="75" t="str">
        <f t="shared" ref="M13:M19" si="3">IF(OR(D13="Completed",D13="Exempt"),"Completed",IF(D13="Enrolled","Enrolled","Required"))</f>
        <v>Required</v>
      </c>
      <c r="N13" s="12"/>
      <c r="O13" s="12">
        <f t="shared" ref="O13:O19" si="4">IF(M13="Required",1,0)</f>
        <v>1</v>
      </c>
      <c r="P13" s="12">
        <f t="shared" ref="P13:P19" si="5">IF(M13="Required",12,0)</f>
        <v>12</v>
      </c>
      <c r="Q13" s="49"/>
      <c r="R13" s="18" t="s">
        <v>83</v>
      </c>
      <c r="S13" s="18" t="s">
        <v>122</v>
      </c>
    </row>
    <row r="14" spans="1:19" s="15" customFormat="1" ht="12.75" x14ac:dyDescent="0.2">
      <c r="A14" s="69" t="s">
        <v>10</v>
      </c>
      <c r="B14" s="70" t="s">
        <v>17</v>
      </c>
      <c r="C14" s="71" t="s">
        <v>145</v>
      </c>
      <c r="D14" s="72" t="s">
        <v>154</v>
      </c>
      <c r="E14" s="41"/>
      <c r="F14" s="65" t="str">
        <f t="shared" si="0"/>
        <v>LAW1020</v>
      </c>
      <c r="G14" s="19">
        <f t="shared" si="1"/>
        <v>3</v>
      </c>
      <c r="H14" s="19">
        <f t="shared" si="2"/>
        <v>4</v>
      </c>
      <c r="I14" s="19" t="s">
        <v>10</v>
      </c>
      <c r="J14" s="69" t="s">
        <v>10</v>
      </c>
      <c r="K14" s="73" t="s">
        <v>17</v>
      </c>
      <c r="L14" s="74" t="s">
        <v>145</v>
      </c>
      <c r="M14" s="75" t="str">
        <f t="shared" si="3"/>
        <v>Required</v>
      </c>
      <c r="N14" s="14"/>
      <c r="O14" s="12">
        <f t="shared" si="4"/>
        <v>1</v>
      </c>
      <c r="P14" s="12">
        <f t="shared" si="5"/>
        <v>12</v>
      </c>
      <c r="Q14" s="49"/>
      <c r="R14" s="18" t="s">
        <v>22</v>
      </c>
      <c r="S14" s="18" t="s">
        <v>151</v>
      </c>
    </row>
    <row r="15" spans="1:19" s="15" customFormat="1" ht="12.75" x14ac:dyDescent="0.2">
      <c r="A15" s="69" t="s">
        <v>11</v>
      </c>
      <c r="B15" s="70" t="s">
        <v>18</v>
      </c>
      <c r="C15" s="71" t="s">
        <v>145</v>
      </c>
      <c r="D15" s="72" t="s">
        <v>154</v>
      </c>
      <c r="E15" s="41"/>
      <c r="F15" s="65" t="str">
        <f t="shared" si="0"/>
        <v>LAW2394</v>
      </c>
      <c r="G15" s="19">
        <f t="shared" si="1"/>
        <v>4</v>
      </c>
      <c r="H15" s="19">
        <f t="shared" si="2"/>
        <v>5</v>
      </c>
      <c r="I15" s="19" t="s">
        <v>11</v>
      </c>
      <c r="J15" s="69" t="s">
        <v>11</v>
      </c>
      <c r="K15" s="73" t="s">
        <v>18</v>
      </c>
      <c r="L15" s="74" t="s">
        <v>145</v>
      </c>
      <c r="M15" s="75" t="str">
        <f t="shared" si="3"/>
        <v>Required</v>
      </c>
      <c r="N15" s="2"/>
      <c r="O15" s="12">
        <f t="shared" si="4"/>
        <v>1</v>
      </c>
      <c r="P15" s="12">
        <f t="shared" si="5"/>
        <v>12</v>
      </c>
      <c r="Q15" s="49"/>
      <c r="R15" s="36"/>
      <c r="S15" s="36" t="s">
        <v>123</v>
      </c>
    </row>
    <row r="16" spans="1:19" s="15" customFormat="1" ht="12.75" x14ac:dyDescent="0.2">
      <c r="A16" s="76" t="s">
        <v>12</v>
      </c>
      <c r="B16" s="71" t="s">
        <v>19</v>
      </c>
      <c r="C16" s="71"/>
      <c r="D16" s="72" t="s">
        <v>154</v>
      </c>
      <c r="E16" s="41"/>
      <c r="F16" s="65" t="str">
        <f t="shared" si="0"/>
        <v>LAW1046</v>
      </c>
      <c r="G16" s="19">
        <f t="shared" si="1"/>
        <v>5</v>
      </c>
      <c r="H16" s="19">
        <f t="shared" si="2"/>
        <v>6</v>
      </c>
      <c r="I16" s="19" t="s">
        <v>12</v>
      </c>
      <c r="J16" s="76" t="s">
        <v>12</v>
      </c>
      <c r="K16" s="77" t="s">
        <v>19</v>
      </c>
      <c r="L16" s="78"/>
      <c r="M16" s="75" t="str">
        <f t="shared" si="3"/>
        <v>Required</v>
      </c>
      <c r="N16" s="2"/>
      <c r="O16" s="12">
        <f t="shared" si="4"/>
        <v>1</v>
      </c>
      <c r="P16" s="12">
        <f t="shared" si="5"/>
        <v>12</v>
      </c>
      <c r="Q16" s="49"/>
      <c r="R16" s="36"/>
      <c r="S16" s="36" t="s">
        <v>148</v>
      </c>
    </row>
    <row r="17" spans="1:19" s="15" customFormat="1" ht="12.75" x14ac:dyDescent="0.2">
      <c r="A17" s="69" t="s">
        <v>13</v>
      </c>
      <c r="B17" s="70" t="s">
        <v>20</v>
      </c>
      <c r="C17" s="71" t="s">
        <v>145</v>
      </c>
      <c r="D17" s="72" t="s">
        <v>154</v>
      </c>
      <c r="E17" s="41"/>
      <c r="F17" s="65" t="str">
        <f t="shared" si="0"/>
        <v>LAW2527</v>
      </c>
      <c r="G17" s="19">
        <f t="shared" si="1"/>
        <v>6</v>
      </c>
      <c r="H17" s="19">
        <f t="shared" si="2"/>
        <v>7</v>
      </c>
      <c r="I17" s="19" t="s">
        <v>13</v>
      </c>
      <c r="J17" s="69" t="s">
        <v>13</v>
      </c>
      <c r="K17" s="73" t="s">
        <v>20</v>
      </c>
      <c r="L17" s="79" t="s">
        <v>145</v>
      </c>
      <c r="M17" s="75" t="str">
        <f t="shared" si="3"/>
        <v>Required</v>
      </c>
      <c r="N17" s="2"/>
      <c r="O17" s="12">
        <f t="shared" si="4"/>
        <v>1</v>
      </c>
      <c r="P17" s="12">
        <f t="shared" si="5"/>
        <v>12</v>
      </c>
      <c r="Q17" s="49"/>
      <c r="R17" s="36"/>
      <c r="S17" s="36"/>
    </row>
    <row r="18" spans="1:19" s="15" customFormat="1" ht="12.75" x14ac:dyDescent="0.2">
      <c r="A18" s="76" t="s">
        <v>14</v>
      </c>
      <c r="B18" s="71" t="s">
        <v>21</v>
      </c>
      <c r="C18" s="71"/>
      <c r="D18" s="72" t="s">
        <v>154</v>
      </c>
      <c r="E18" s="41"/>
      <c r="F18" s="65" t="str">
        <f t="shared" si="0"/>
        <v>LAW1031</v>
      </c>
      <c r="G18" s="19">
        <f t="shared" si="1"/>
        <v>7</v>
      </c>
      <c r="H18" s="19">
        <f t="shared" si="2"/>
        <v>8</v>
      </c>
      <c r="I18" s="19" t="s">
        <v>14</v>
      </c>
      <c r="J18" s="76" t="s">
        <v>14</v>
      </c>
      <c r="K18" s="77" t="s">
        <v>21</v>
      </c>
      <c r="L18" s="74"/>
      <c r="M18" s="75" t="str">
        <f t="shared" si="3"/>
        <v>Required</v>
      </c>
      <c r="N18" s="2"/>
      <c r="O18" s="12">
        <f t="shared" si="4"/>
        <v>1</v>
      </c>
      <c r="P18" s="12">
        <f t="shared" si="5"/>
        <v>12</v>
      </c>
      <c r="Q18" s="49"/>
      <c r="R18" s="36"/>
      <c r="S18" s="36"/>
    </row>
    <row r="19" spans="1:19" s="15" customFormat="1" ht="28.5" customHeight="1" thickBot="1" x14ac:dyDescent="0.25">
      <c r="A19" s="80" t="s">
        <v>45</v>
      </c>
      <c r="B19" s="80" t="s">
        <v>155</v>
      </c>
      <c r="C19" s="81"/>
      <c r="D19" s="82" t="s">
        <v>154</v>
      </c>
      <c r="E19" s="41"/>
      <c r="F19" s="65" t="str">
        <f t="shared" si="0"/>
        <v>Select Elective Type</v>
      </c>
      <c r="G19" s="19">
        <f t="shared" si="1"/>
        <v>8</v>
      </c>
      <c r="H19" s="19">
        <f t="shared" si="2"/>
        <v>9</v>
      </c>
      <c r="I19" s="19" t="s">
        <v>45</v>
      </c>
      <c r="J19" s="83" t="str">
        <f>+A19</f>
        <v>Select Elective Type</v>
      </c>
      <c r="K19" s="84" t="str">
        <f>IF(B19="","",B19)</f>
        <v>Enter Course Details</v>
      </c>
      <c r="L19" s="85"/>
      <c r="M19" s="86" t="str">
        <f t="shared" si="3"/>
        <v>Required</v>
      </c>
      <c r="N19" s="2"/>
      <c r="O19" s="12">
        <f t="shared" si="4"/>
        <v>1</v>
      </c>
      <c r="P19" s="12">
        <f t="shared" si="5"/>
        <v>12</v>
      </c>
      <c r="Q19" s="49"/>
      <c r="R19" s="36"/>
      <c r="S19" s="36"/>
    </row>
    <row r="20" spans="1:19" s="15" customFormat="1" ht="12.75" x14ac:dyDescent="0.2">
      <c r="A20" s="87"/>
      <c r="B20" s="88"/>
      <c r="C20" s="88"/>
      <c r="D20" s="41"/>
      <c r="E20" s="41"/>
      <c r="F20" s="65"/>
      <c r="G20" s="89"/>
      <c r="H20" s="89"/>
      <c r="I20" s="89"/>
      <c r="J20" s="90"/>
      <c r="K20" s="90"/>
      <c r="L20" s="91"/>
      <c r="M20" s="92"/>
      <c r="N20" s="2"/>
      <c r="O20" s="12"/>
      <c r="P20" s="12"/>
      <c r="Q20" s="49"/>
      <c r="R20" s="36"/>
      <c r="S20" s="36"/>
    </row>
    <row r="21" spans="1:19" s="15" customFormat="1" ht="26.25" thickBot="1" x14ac:dyDescent="0.25">
      <c r="A21" s="239" t="s">
        <v>5</v>
      </c>
      <c r="B21" s="240"/>
      <c r="C21" s="93" t="s">
        <v>3</v>
      </c>
      <c r="D21" s="94" t="s">
        <v>132</v>
      </c>
      <c r="E21" s="53"/>
      <c r="F21" s="65"/>
      <c r="G21" s="19"/>
      <c r="H21" s="19"/>
      <c r="I21" s="19"/>
      <c r="J21" s="239" t="s">
        <v>5</v>
      </c>
      <c r="K21" s="240"/>
      <c r="L21" s="93" t="s">
        <v>3</v>
      </c>
      <c r="M21" s="95" t="s">
        <v>4</v>
      </c>
      <c r="N21" s="2"/>
      <c r="O21" s="12"/>
      <c r="P21" s="12"/>
      <c r="Q21" s="49"/>
      <c r="R21" s="36"/>
      <c r="S21" s="36"/>
    </row>
    <row r="22" spans="1:19" s="15" customFormat="1" ht="12.75" x14ac:dyDescent="0.2">
      <c r="A22" s="96" t="s">
        <v>23</v>
      </c>
      <c r="B22" s="97" t="s">
        <v>29</v>
      </c>
      <c r="C22" s="63" t="s">
        <v>145</v>
      </c>
      <c r="D22" s="98" t="s">
        <v>154</v>
      </c>
      <c r="E22" s="41"/>
      <c r="F22" s="65" t="str">
        <f t="shared" si="0"/>
        <v>LAW1023</v>
      </c>
      <c r="G22" s="19">
        <f t="shared" ref="G22:G29" si="6">IFERROR(MATCH(A22,$I$12:$I$72,FALSE),"No")</f>
        <v>11</v>
      </c>
      <c r="H22" s="19">
        <f t="shared" ref="H22:H29" si="7">IFERROR(MATCH(I22,$F$11:$F$71,FALSE),"No")</f>
        <v>12</v>
      </c>
      <c r="I22" s="19" t="s">
        <v>23</v>
      </c>
      <c r="J22" s="99" t="s">
        <v>23</v>
      </c>
      <c r="K22" s="100" t="s">
        <v>29</v>
      </c>
      <c r="L22" s="67" t="s">
        <v>145</v>
      </c>
      <c r="M22" s="101" t="str">
        <f t="shared" ref="M22:M29" si="8">IF(OR(D22="Completed",D22="Exempt"),"Completed",IF(D22="Enrolled","Enrolled","Required"))</f>
        <v>Required</v>
      </c>
      <c r="N22" s="2"/>
      <c r="O22" s="12">
        <f t="shared" ref="O22:O29" si="9">IF(M22="Required",1,0)</f>
        <v>1</v>
      </c>
      <c r="P22" s="12">
        <f t="shared" ref="P22:P29" si="10">IF(M22="Required",12,0)</f>
        <v>12</v>
      </c>
      <c r="Q22" s="49"/>
      <c r="R22" s="36"/>
      <c r="S22" s="36"/>
    </row>
    <row r="23" spans="1:19" s="15" customFormat="1" ht="12.75" x14ac:dyDescent="0.2">
      <c r="A23" s="102" t="s">
        <v>24</v>
      </c>
      <c r="B23" s="70" t="s">
        <v>86</v>
      </c>
      <c r="C23" s="71" t="s">
        <v>145</v>
      </c>
      <c r="D23" s="103" t="s">
        <v>154</v>
      </c>
      <c r="E23" s="41"/>
      <c r="F23" s="65" t="str">
        <f t="shared" si="0"/>
        <v>LAW1024</v>
      </c>
      <c r="G23" s="19">
        <f t="shared" si="6"/>
        <v>12</v>
      </c>
      <c r="H23" s="19">
        <f t="shared" si="7"/>
        <v>13</v>
      </c>
      <c r="I23" s="19" t="s">
        <v>24</v>
      </c>
      <c r="J23" s="69" t="s">
        <v>24</v>
      </c>
      <c r="K23" s="73" t="s">
        <v>86</v>
      </c>
      <c r="L23" s="74" t="s">
        <v>145</v>
      </c>
      <c r="M23" s="79" t="str">
        <f t="shared" si="8"/>
        <v>Required</v>
      </c>
      <c r="N23" s="12"/>
      <c r="O23" s="12">
        <f t="shared" si="9"/>
        <v>1</v>
      </c>
      <c r="P23" s="12">
        <f t="shared" si="10"/>
        <v>12</v>
      </c>
      <c r="Q23" s="49"/>
      <c r="R23" s="36"/>
      <c r="S23" s="36"/>
    </row>
    <row r="24" spans="1:19" s="15" customFormat="1" ht="12.75" x14ac:dyDescent="0.2">
      <c r="A24" s="102" t="s">
        <v>25</v>
      </c>
      <c r="B24" s="70" t="s">
        <v>30</v>
      </c>
      <c r="C24" s="71" t="s">
        <v>145</v>
      </c>
      <c r="D24" s="103" t="s">
        <v>154</v>
      </c>
      <c r="E24" s="41"/>
      <c r="F24" s="65" t="str">
        <f t="shared" si="0"/>
        <v>LAW1026</v>
      </c>
      <c r="G24" s="19">
        <f t="shared" si="6"/>
        <v>13</v>
      </c>
      <c r="H24" s="19">
        <f t="shared" si="7"/>
        <v>14</v>
      </c>
      <c r="I24" s="19" t="s">
        <v>25</v>
      </c>
      <c r="J24" s="69" t="s">
        <v>25</v>
      </c>
      <c r="K24" s="73" t="s">
        <v>30</v>
      </c>
      <c r="L24" s="74" t="s">
        <v>145</v>
      </c>
      <c r="M24" s="79" t="str">
        <f t="shared" si="8"/>
        <v>Required</v>
      </c>
      <c r="N24" s="14"/>
      <c r="O24" s="12">
        <f t="shared" si="9"/>
        <v>1</v>
      </c>
      <c r="P24" s="12">
        <f t="shared" si="10"/>
        <v>12</v>
      </c>
      <c r="Q24" s="49"/>
      <c r="R24" s="36"/>
      <c r="S24" s="36"/>
    </row>
    <row r="25" spans="1:19" s="15" customFormat="1" ht="12.75" x14ac:dyDescent="0.2">
      <c r="A25" s="104" t="s">
        <v>26</v>
      </c>
      <c r="B25" s="71" t="s">
        <v>31</v>
      </c>
      <c r="C25" s="71"/>
      <c r="D25" s="103" t="s">
        <v>154</v>
      </c>
      <c r="E25" s="41"/>
      <c r="F25" s="65" t="str">
        <f t="shared" si="0"/>
        <v>LAW1029</v>
      </c>
      <c r="G25" s="19">
        <f t="shared" si="6"/>
        <v>14</v>
      </c>
      <c r="H25" s="19">
        <f t="shared" si="7"/>
        <v>15</v>
      </c>
      <c r="I25" s="19" t="s">
        <v>26</v>
      </c>
      <c r="J25" s="76" t="s">
        <v>26</v>
      </c>
      <c r="K25" s="77" t="s">
        <v>31</v>
      </c>
      <c r="L25" s="74"/>
      <c r="M25" s="79" t="str">
        <f t="shared" si="8"/>
        <v>Required</v>
      </c>
      <c r="N25" s="2"/>
      <c r="O25" s="12">
        <f t="shared" si="9"/>
        <v>1</v>
      </c>
      <c r="P25" s="12">
        <f t="shared" si="10"/>
        <v>12</v>
      </c>
      <c r="Q25" s="49"/>
      <c r="R25" s="36"/>
      <c r="S25" s="36"/>
    </row>
    <row r="26" spans="1:19" s="15" customFormat="1" ht="12.75" x14ac:dyDescent="0.2">
      <c r="A26" s="102" t="s">
        <v>27</v>
      </c>
      <c r="B26" s="70" t="s">
        <v>32</v>
      </c>
      <c r="C26" s="71" t="s">
        <v>145</v>
      </c>
      <c r="D26" s="103" t="s">
        <v>154</v>
      </c>
      <c r="E26" s="41"/>
      <c r="F26" s="65" t="str">
        <f t="shared" si="0"/>
        <v>LAW1027</v>
      </c>
      <c r="G26" s="19">
        <f t="shared" si="6"/>
        <v>15</v>
      </c>
      <c r="H26" s="19">
        <f t="shared" si="7"/>
        <v>16</v>
      </c>
      <c r="I26" s="19" t="s">
        <v>27</v>
      </c>
      <c r="J26" s="105" t="s">
        <v>27</v>
      </c>
      <c r="K26" s="106" t="s">
        <v>32</v>
      </c>
      <c r="L26" s="74" t="s">
        <v>145</v>
      </c>
      <c r="M26" s="79" t="str">
        <f t="shared" si="8"/>
        <v>Required</v>
      </c>
      <c r="N26" s="2"/>
      <c r="O26" s="12">
        <f t="shared" si="9"/>
        <v>1</v>
      </c>
      <c r="P26" s="12">
        <f t="shared" si="10"/>
        <v>12</v>
      </c>
      <c r="Q26" s="49"/>
      <c r="R26" s="36"/>
      <c r="S26" s="36"/>
    </row>
    <row r="27" spans="1:19" s="15" customFormat="1" ht="12.75" x14ac:dyDescent="0.2">
      <c r="A27" s="102" t="s">
        <v>28</v>
      </c>
      <c r="B27" s="70" t="s">
        <v>33</v>
      </c>
      <c r="C27" s="71" t="s">
        <v>145</v>
      </c>
      <c r="D27" s="103" t="s">
        <v>154</v>
      </c>
      <c r="E27" s="41"/>
      <c r="F27" s="65" t="str">
        <f t="shared" si="0"/>
        <v>LAW1030</v>
      </c>
      <c r="G27" s="19">
        <f t="shared" si="6"/>
        <v>16</v>
      </c>
      <c r="H27" s="19">
        <f t="shared" si="7"/>
        <v>17</v>
      </c>
      <c r="I27" s="19" t="s">
        <v>28</v>
      </c>
      <c r="J27" s="105" t="s">
        <v>28</v>
      </c>
      <c r="K27" s="106" t="s">
        <v>33</v>
      </c>
      <c r="L27" s="74" t="s">
        <v>145</v>
      </c>
      <c r="M27" s="79" t="str">
        <f t="shared" si="8"/>
        <v>Required</v>
      </c>
      <c r="N27" s="2"/>
      <c r="O27" s="12">
        <f t="shared" si="9"/>
        <v>1</v>
      </c>
      <c r="P27" s="12">
        <f t="shared" si="10"/>
        <v>12</v>
      </c>
      <c r="Q27" s="49"/>
      <c r="R27" s="36"/>
      <c r="S27" s="36"/>
    </row>
    <row r="28" spans="1:19" s="15" customFormat="1" ht="12" customHeight="1" x14ac:dyDescent="0.2">
      <c r="A28" s="107" t="s">
        <v>34</v>
      </c>
      <c r="B28" s="108" t="s">
        <v>35</v>
      </c>
      <c r="C28" s="108" t="s">
        <v>117</v>
      </c>
      <c r="D28" s="103" t="s">
        <v>122</v>
      </c>
      <c r="E28" s="41"/>
      <c r="F28" s="65" t="str">
        <f t="shared" si="0"/>
        <v>LAW2551</v>
      </c>
      <c r="G28" s="19">
        <f t="shared" si="6"/>
        <v>23</v>
      </c>
      <c r="H28" s="19">
        <f t="shared" si="7"/>
        <v>56</v>
      </c>
      <c r="I28" s="19" t="s">
        <v>90</v>
      </c>
      <c r="J28" s="109" t="s">
        <v>90</v>
      </c>
      <c r="K28" s="110" t="s">
        <v>91</v>
      </c>
      <c r="L28" s="74" t="s">
        <v>124</v>
      </c>
      <c r="M28" s="79" t="str">
        <f>IF(OR(D34="Completed",D34="Exempt"),"Completed",IF(D34="Enrolled","Enrolled","Required"))</f>
        <v>Required</v>
      </c>
      <c r="N28" s="2"/>
      <c r="O28" s="12">
        <f t="shared" si="9"/>
        <v>1</v>
      </c>
      <c r="P28" s="12">
        <f t="shared" si="10"/>
        <v>12</v>
      </c>
      <c r="Q28" s="49"/>
      <c r="R28" s="36"/>
      <c r="S28" s="36"/>
    </row>
    <row r="29" spans="1:19" s="15" customFormat="1" ht="28.5" customHeight="1" thickBot="1" x14ac:dyDescent="0.25">
      <c r="A29" s="111" t="s">
        <v>45</v>
      </c>
      <c r="B29" s="80" t="s">
        <v>155</v>
      </c>
      <c r="C29" s="81"/>
      <c r="D29" s="112" t="s">
        <v>154</v>
      </c>
      <c r="E29" s="41"/>
      <c r="F29" s="65" t="str">
        <f t="shared" si="0"/>
        <v>Select Elective Type</v>
      </c>
      <c r="G29" s="19">
        <f t="shared" si="6"/>
        <v>8</v>
      </c>
      <c r="H29" s="19" t="str">
        <f t="shared" si="7"/>
        <v>No</v>
      </c>
      <c r="I29" s="19">
        <v>0</v>
      </c>
      <c r="J29" s="113" t="str">
        <f>+A29</f>
        <v>Select Elective Type</v>
      </c>
      <c r="K29" s="114"/>
      <c r="L29" s="115"/>
      <c r="M29" s="116" t="str">
        <f t="shared" si="8"/>
        <v>Required</v>
      </c>
      <c r="N29" s="2"/>
      <c r="O29" s="12">
        <f t="shared" si="9"/>
        <v>1</v>
      </c>
      <c r="P29" s="12">
        <f t="shared" si="10"/>
        <v>12</v>
      </c>
      <c r="Q29" s="49"/>
      <c r="R29" s="36"/>
      <c r="S29" s="36"/>
    </row>
    <row r="30" spans="1:19" s="15" customFormat="1" ht="12.75" x14ac:dyDescent="0.2">
      <c r="A30" s="87"/>
      <c r="B30" s="88"/>
      <c r="C30" s="88"/>
      <c r="D30" s="41"/>
      <c r="E30" s="41"/>
      <c r="F30" s="65"/>
      <c r="G30" s="89"/>
      <c r="H30" s="89"/>
      <c r="I30" s="89"/>
      <c r="J30" s="117"/>
      <c r="K30" s="117"/>
      <c r="L30" s="118"/>
      <c r="M30" s="92"/>
      <c r="N30" s="2"/>
      <c r="O30" s="12"/>
      <c r="P30" s="12"/>
      <c r="Q30" s="49"/>
      <c r="R30" s="36"/>
      <c r="S30" s="36"/>
    </row>
    <row r="31" spans="1:19" s="15" customFormat="1" ht="26.25" thickBot="1" x14ac:dyDescent="0.25">
      <c r="A31" s="228" t="s">
        <v>6</v>
      </c>
      <c r="B31" s="229"/>
      <c r="C31" s="119" t="s">
        <v>3</v>
      </c>
      <c r="D31" s="120" t="s">
        <v>132</v>
      </c>
      <c r="E31" s="53"/>
      <c r="F31" s="65"/>
      <c r="G31" s="19"/>
      <c r="H31" s="19"/>
      <c r="I31" s="19"/>
      <c r="J31" s="228" t="s">
        <v>6</v>
      </c>
      <c r="K31" s="230"/>
      <c r="L31" s="121" t="s">
        <v>3</v>
      </c>
      <c r="M31" s="120" t="s">
        <v>4</v>
      </c>
      <c r="N31" s="2"/>
      <c r="O31" s="12"/>
      <c r="P31" s="12"/>
      <c r="Q31" s="49"/>
      <c r="R31" s="36"/>
      <c r="S31" s="36"/>
    </row>
    <row r="32" spans="1:19" s="15" customFormat="1" ht="12.75" x14ac:dyDescent="0.2">
      <c r="A32" s="122" t="s">
        <v>36</v>
      </c>
      <c r="B32" s="123" t="s">
        <v>37</v>
      </c>
      <c r="C32" s="124" t="s">
        <v>145</v>
      </c>
      <c r="D32" s="125" t="s">
        <v>154</v>
      </c>
      <c r="E32" s="41"/>
      <c r="F32" s="65" t="str">
        <f t="shared" si="0"/>
        <v>LAW1025</v>
      </c>
      <c r="G32" s="19">
        <f t="shared" ref="G32:G39" si="11">IFERROR(MATCH(A32,$I$12:$I$72,FALSE),"No")</f>
        <v>21</v>
      </c>
      <c r="H32" s="19">
        <f t="shared" ref="H32:H39" si="12">IFERROR(MATCH(I32,$F$11:$F$71,FALSE),"No")</f>
        <v>22</v>
      </c>
      <c r="I32" s="19" t="s">
        <v>36</v>
      </c>
      <c r="J32" s="122" t="s">
        <v>36</v>
      </c>
      <c r="K32" s="123" t="s">
        <v>37</v>
      </c>
      <c r="L32" s="126" t="s">
        <v>145</v>
      </c>
      <c r="M32" s="127" t="str">
        <f t="shared" ref="M32:M39" si="13">IF(OR(D32="Completed",D32="Exempt"),"Completed",IF(D32="Enrolled","Enrolled","Required"))</f>
        <v>Required</v>
      </c>
      <c r="N32" s="2"/>
      <c r="O32" s="12">
        <f t="shared" ref="O32:O39" si="14">IF(M32="Required",1,0)</f>
        <v>1</v>
      </c>
      <c r="P32" s="12">
        <f t="shared" ref="P32:P39" si="15">IF(M32="Required",12,0)</f>
        <v>12</v>
      </c>
      <c r="Q32" s="49"/>
      <c r="R32" s="36"/>
      <c r="S32" s="36"/>
    </row>
    <row r="33" spans="1:19" s="15" customFormat="1" ht="12.75" x14ac:dyDescent="0.2">
      <c r="A33" s="69" t="s">
        <v>38</v>
      </c>
      <c r="B33" s="70" t="s">
        <v>39</v>
      </c>
      <c r="C33" s="71" t="s">
        <v>145</v>
      </c>
      <c r="D33" s="103" t="s">
        <v>154</v>
      </c>
      <c r="E33" s="41"/>
      <c r="F33" s="65" t="str">
        <f t="shared" si="0"/>
        <v>LAW2395</v>
      </c>
      <c r="G33" s="19">
        <f t="shared" si="11"/>
        <v>22</v>
      </c>
      <c r="H33" s="19">
        <f t="shared" si="12"/>
        <v>23</v>
      </c>
      <c r="I33" s="19" t="s">
        <v>38</v>
      </c>
      <c r="J33" s="105" t="s">
        <v>38</v>
      </c>
      <c r="K33" s="128" t="s">
        <v>39</v>
      </c>
      <c r="L33" s="74" t="s">
        <v>145</v>
      </c>
      <c r="M33" s="79" t="str">
        <f t="shared" si="13"/>
        <v>Required</v>
      </c>
      <c r="N33" s="2"/>
      <c r="O33" s="12">
        <f t="shared" si="14"/>
        <v>1</v>
      </c>
      <c r="P33" s="12">
        <f t="shared" si="15"/>
        <v>12</v>
      </c>
      <c r="Q33" s="49"/>
      <c r="R33" s="36"/>
      <c r="S33" s="36"/>
    </row>
    <row r="34" spans="1:19" s="15" customFormat="1" ht="76.5" x14ac:dyDescent="0.2">
      <c r="A34" s="76" t="s">
        <v>40</v>
      </c>
      <c r="B34" s="71" t="s">
        <v>41</v>
      </c>
      <c r="C34" s="71" t="s">
        <v>118</v>
      </c>
      <c r="D34" s="103" t="s">
        <v>154</v>
      </c>
      <c r="E34" s="41"/>
      <c r="F34" s="65" t="str">
        <f t="shared" si="0"/>
        <v>LAW1040</v>
      </c>
      <c r="G34" s="19">
        <f t="shared" si="11"/>
        <v>61</v>
      </c>
      <c r="H34" s="19">
        <f t="shared" si="12"/>
        <v>18</v>
      </c>
      <c r="I34" s="19" t="s">
        <v>34</v>
      </c>
      <c r="J34" s="129" t="s">
        <v>34</v>
      </c>
      <c r="K34" s="130" t="s">
        <v>35</v>
      </c>
      <c r="L34" s="74" t="s">
        <v>146</v>
      </c>
      <c r="M34" s="79" t="str">
        <f>IF(OR(D28="Completed",D28="Exempt"),"See transition rules for LAW1040 Legal Research Project.",IF(D28="Enrolled","Enrolled","Required"))</f>
        <v>See transition rules for LAW1040 Legal Research Project.</v>
      </c>
      <c r="N34" s="14"/>
      <c r="O34" s="12">
        <f t="shared" si="14"/>
        <v>0</v>
      </c>
      <c r="P34" s="12">
        <f t="shared" si="15"/>
        <v>0</v>
      </c>
      <c r="Q34" s="49"/>
      <c r="R34" s="36"/>
      <c r="S34" s="36"/>
    </row>
    <row r="35" spans="1:19" s="15" customFormat="1" ht="25.5" x14ac:dyDescent="0.2">
      <c r="A35" s="131" t="s">
        <v>42</v>
      </c>
      <c r="B35" s="132" t="s">
        <v>92</v>
      </c>
      <c r="C35" s="108" t="s">
        <v>145</v>
      </c>
      <c r="D35" s="103" t="s">
        <v>154</v>
      </c>
      <c r="E35" s="41"/>
      <c r="F35" s="65" t="str">
        <f t="shared" si="0"/>
        <v>LAW1037</v>
      </c>
      <c r="G35" s="19">
        <f t="shared" si="11"/>
        <v>24</v>
      </c>
      <c r="H35" s="19">
        <f t="shared" si="12"/>
        <v>25</v>
      </c>
      <c r="I35" s="19" t="s">
        <v>42</v>
      </c>
      <c r="J35" s="105" t="s">
        <v>42</v>
      </c>
      <c r="K35" s="128" t="s">
        <v>92</v>
      </c>
      <c r="L35" s="74" t="s">
        <v>145</v>
      </c>
      <c r="M35" s="79" t="str">
        <f t="shared" si="13"/>
        <v>Required</v>
      </c>
      <c r="N35" s="2"/>
      <c r="O35" s="12">
        <f t="shared" si="14"/>
        <v>1</v>
      </c>
      <c r="P35" s="12">
        <f t="shared" si="15"/>
        <v>12</v>
      </c>
      <c r="Q35" s="49"/>
      <c r="R35" s="36"/>
      <c r="S35" s="36"/>
    </row>
    <row r="36" spans="1:19" s="15" customFormat="1" ht="27" customHeight="1" x14ac:dyDescent="0.2">
      <c r="A36" s="133" t="s">
        <v>45</v>
      </c>
      <c r="B36" s="133" t="s">
        <v>155</v>
      </c>
      <c r="C36" s="108"/>
      <c r="D36" s="103" t="s">
        <v>154</v>
      </c>
      <c r="E36" s="41"/>
      <c r="F36" s="65" t="str">
        <f t="shared" si="0"/>
        <v>Select Elective Type</v>
      </c>
      <c r="G36" s="19">
        <f t="shared" si="11"/>
        <v>8</v>
      </c>
      <c r="H36" s="19">
        <f t="shared" si="12"/>
        <v>9</v>
      </c>
      <c r="I36" s="19" t="s">
        <v>45</v>
      </c>
      <c r="J36" s="129" t="str">
        <f>+A36</f>
        <v>Select Elective Type</v>
      </c>
      <c r="K36" s="129" t="str">
        <f>IF(B36="","",B36)</f>
        <v>Enter Course Details</v>
      </c>
      <c r="L36" s="74"/>
      <c r="M36" s="79" t="str">
        <f t="shared" si="13"/>
        <v>Required</v>
      </c>
      <c r="N36" s="2"/>
      <c r="O36" s="12">
        <f t="shared" si="14"/>
        <v>1</v>
      </c>
      <c r="P36" s="12">
        <f t="shared" si="15"/>
        <v>12</v>
      </c>
      <c r="Q36" s="49"/>
      <c r="R36" s="36"/>
      <c r="S36" s="36"/>
    </row>
    <row r="37" spans="1:19" s="15" customFormat="1" ht="27" customHeight="1" x14ac:dyDescent="0.2">
      <c r="A37" s="133" t="s">
        <v>45</v>
      </c>
      <c r="B37" s="133" t="s">
        <v>155</v>
      </c>
      <c r="C37" s="108"/>
      <c r="D37" s="103" t="s">
        <v>154</v>
      </c>
      <c r="E37" s="41"/>
      <c r="F37" s="65" t="str">
        <f t="shared" si="0"/>
        <v>Select Elective Type</v>
      </c>
      <c r="G37" s="19">
        <f t="shared" si="11"/>
        <v>8</v>
      </c>
      <c r="H37" s="19" t="str">
        <f t="shared" si="12"/>
        <v>No</v>
      </c>
      <c r="I37" s="19">
        <v>0</v>
      </c>
      <c r="J37" s="76" t="str">
        <f t="shared" ref="J37:J39" si="16">+A37</f>
        <v>Select Elective Type</v>
      </c>
      <c r="K37" s="76"/>
      <c r="L37" s="74"/>
      <c r="M37" s="79" t="str">
        <f t="shared" si="13"/>
        <v>Required</v>
      </c>
      <c r="N37" s="2"/>
      <c r="O37" s="12">
        <f t="shared" si="14"/>
        <v>1</v>
      </c>
      <c r="P37" s="12">
        <f t="shared" si="15"/>
        <v>12</v>
      </c>
      <c r="Q37" s="49"/>
      <c r="R37" s="36"/>
      <c r="S37" s="36"/>
    </row>
    <row r="38" spans="1:19" s="15" customFormat="1" ht="27" customHeight="1" x14ac:dyDescent="0.2">
      <c r="A38" s="133" t="s">
        <v>45</v>
      </c>
      <c r="B38" s="133" t="s">
        <v>155</v>
      </c>
      <c r="C38" s="108"/>
      <c r="D38" s="103" t="s">
        <v>154</v>
      </c>
      <c r="E38" s="41"/>
      <c r="F38" s="65" t="str">
        <f t="shared" si="0"/>
        <v>Select Elective Type</v>
      </c>
      <c r="G38" s="19">
        <f t="shared" si="11"/>
        <v>8</v>
      </c>
      <c r="H38" s="19" t="str">
        <f t="shared" si="12"/>
        <v>No</v>
      </c>
      <c r="I38" s="19">
        <v>0</v>
      </c>
      <c r="J38" s="76" t="str">
        <f t="shared" si="16"/>
        <v>Select Elective Type</v>
      </c>
      <c r="K38" s="134"/>
      <c r="L38" s="74"/>
      <c r="M38" s="79" t="str">
        <f t="shared" si="13"/>
        <v>Required</v>
      </c>
      <c r="N38" s="2"/>
      <c r="O38" s="12">
        <f t="shared" si="14"/>
        <v>1</v>
      </c>
      <c r="P38" s="12">
        <f t="shared" si="15"/>
        <v>12</v>
      </c>
      <c r="Q38" s="49"/>
      <c r="R38" s="36"/>
      <c r="S38" s="36"/>
    </row>
    <row r="39" spans="1:19" s="15" customFormat="1" ht="27" customHeight="1" thickBot="1" x14ac:dyDescent="0.25">
      <c r="A39" s="80" t="s">
        <v>45</v>
      </c>
      <c r="B39" s="80" t="s">
        <v>155</v>
      </c>
      <c r="C39" s="81"/>
      <c r="D39" s="112" t="s">
        <v>154</v>
      </c>
      <c r="E39" s="41"/>
      <c r="F39" s="65" t="str">
        <f t="shared" si="0"/>
        <v>Select Elective Type</v>
      </c>
      <c r="G39" s="19">
        <f t="shared" si="11"/>
        <v>8</v>
      </c>
      <c r="H39" s="19" t="str">
        <f t="shared" si="12"/>
        <v>No</v>
      </c>
      <c r="I39" s="19">
        <v>0</v>
      </c>
      <c r="J39" s="83" t="str">
        <f t="shared" si="16"/>
        <v>Select Elective Type</v>
      </c>
      <c r="K39" s="135"/>
      <c r="L39" s="136"/>
      <c r="M39" s="137" t="str">
        <f t="shared" si="13"/>
        <v>Required</v>
      </c>
      <c r="N39" s="2"/>
      <c r="O39" s="12">
        <f t="shared" si="14"/>
        <v>1</v>
      </c>
      <c r="P39" s="12">
        <f t="shared" si="15"/>
        <v>12</v>
      </c>
      <c r="Q39" s="49"/>
      <c r="R39" s="36"/>
      <c r="S39" s="36"/>
    </row>
    <row r="40" spans="1:19" s="15" customFormat="1" ht="12.75" x14ac:dyDescent="0.2">
      <c r="A40" s="208" t="str">
        <f>IF(Q12&gt;3,"You have completed more than three postgraduate electives. Please check transition rules or contact Business Connect for advice","")</f>
        <v/>
      </c>
      <c r="B40" s="208"/>
      <c r="C40" s="208"/>
      <c r="D40" s="208"/>
      <c r="E40" s="53"/>
      <c r="F40" s="65"/>
      <c r="G40" s="19"/>
      <c r="H40" s="19"/>
      <c r="I40" s="19"/>
      <c r="J40" s="138"/>
      <c r="K40" s="139" t="s">
        <v>126</v>
      </c>
      <c r="L40" s="140"/>
      <c r="M40" s="141">
        <f>SUM(O12:O39)</f>
        <v>23</v>
      </c>
      <c r="N40" s="2"/>
      <c r="O40" s="50"/>
      <c r="P40" s="50"/>
      <c r="Q40" s="50"/>
      <c r="R40" s="36"/>
      <c r="S40" s="36"/>
    </row>
    <row r="41" spans="1:19" s="15" customFormat="1" ht="15" customHeight="1" thickBot="1" x14ac:dyDescent="0.25">
      <c r="A41" s="209"/>
      <c r="B41" s="209"/>
      <c r="C41" s="209"/>
      <c r="D41" s="209"/>
      <c r="E41" s="53"/>
      <c r="F41" s="65"/>
      <c r="G41" s="19"/>
      <c r="H41" s="19"/>
      <c r="I41" s="19"/>
      <c r="J41" s="4"/>
      <c r="K41" s="142" t="s">
        <v>127</v>
      </c>
      <c r="L41" s="79"/>
      <c r="M41" s="143">
        <f>SUM(P12:P39)</f>
        <v>276</v>
      </c>
      <c r="N41" s="2"/>
      <c r="O41" s="50"/>
      <c r="P41" s="50"/>
      <c r="Q41" s="50"/>
      <c r="R41" s="36"/>
      <c r="S41" s="36"/>
    </row>
    <row r="42" spans="1:19" s="15" customFormat="1" ht="12.75" customHeight="1" thickBot="1" x14ac:dyDescent="0.25">
      <c r="A42" s="144" t="s">
        <v>87</v>
      </c>
      <c r="B42" s="145"/>
      <c r="C42" s="145"/>
      <c r="D42" s="145"/>
      <c r="E42" s="53"/>
      <c r="F42" s="65"/>
      <c r="G42" s="19"/>
      <c r="H42" s="19"/>
      <c r="I42" s="19"/>
      <c r="J42" s="145"/>
      <c r="K42" s="145"/>
      <c r="L42" s="145"/>
      <c r="M42" s="145"/>
      <c r="N42" s="2"/>
      <c r="O42" s="12"/>
      <c r="P42" s="12"/>
      <c r="Q42" s="49"/>
      <c r="R42" s="36"/>
      <c r="S42" s="36"/>
    </row>
    <row r="43" spans="1:19" s="15" customFormat="1" ht="15" customHeight="1" x14ac:dyDescent="0.2">
      <c r="A43" s="146"/>
      <c r="B43" s="147" t="s">
        <v>145</v>
      </c>
      <c r="C43" s="148"/>
      <c r="D43" s="149"/>
      <c r="E43" s="150"/>
      <c r="F43" s="65"/>
      <c r="G43" s="19"/>
      <c r="H43" s="19"/>
      <c r="I43" s="19"/>
      <c r="J43" s="151" t="s">
        <v>153</v>
      </c>
      <c r="K43" s="152"/>
      <c r="L43" s="152"/>
      <c r="M43" s="153"/>
      <c r="N43" s="2"/>
      <c r="O43" s="12"/>
      <c r="P43" s="12"/>
      <c r="Q43" s="49"/>
      <c r="R43" s="36"/>
      <c r="S43" s="36"/>
    </row>
    <row r="44" spans="1:19" s="15" customFormat="1" ht="12.75" x14ac:dyDescent="0.2">
      <c r="A44" s="154"/>
      <c r="B44" s="155" t="s">
        <v>124</v>
      </c>
      <c r="C44" s="156"/>
      <c r="D44" s="157"/>
      <c r="E44" s="150"/>
      <c r="F44" s="65"/>
      <c r="G44" s="19"/>
      <c r="H44" s="19"/>
      <c r="I44" s="19"/>
      <c r="J44" s="158" t="s">
        <v>7</v>
      </c>
      <c r="K44" s="159"/>
      <c r="L44" s="159"/>
      <c r="M44" s="160"/>
      <c r="N44" s="13"/>
      <c r="O44" s="12"/>
      <c r="P44" s="12"/>
      <c r="Q44" s="49"/>
      <c r="R44" s="36"/>
      <c r="S44" s="36"/>
    </row>
    <row r="45" spans="1:19" s="15" customFormat="1" ht="12.75" x14ac:dyDescent="0.2">
      <c r="A45" s="161"/>
      <c r="B45" s="155" t="s">
        <v>130</v>
      </c>
      <c r="C45" s="156"/>
      <c r="D45" s="157"/>
      <c r="E45" s="162"/>
      <c r="F45" s="65"/>
      <c r="G45" s="19"/>
      <c r="H45" s="19"/>
      <c r="I45" s="19"/>
      <c r="J45" s="163" t="s">
        <v>88</v>
      </c>
      <c r="K45" s="164"/>
      <c r="L45" s="164"/>
      <c r="M45" s="165"/>
      <c r="N45" s="13"/>
      <c r="O45" s="12"/>
      <c r="P45" s="12"/>
      <c r="Q45" s="49"/>
      <c r="R45" s="36"/>
      <c r="S45" s="36"/>
    </row>
    <row r="46" spans="1:19" s="15" customFormat="1" ht="13.5" thickBot="1" x14ac:dyDescent="0.25">
      <c r="A46" s="166"/>
      <c r="B46" s="167" t="s">
        <v>125</v>
      </c>
      <c r="C46" s="168"/>
      <c r="D46" s="169"/>
      <c r="E46" s="170"/>
      <c r="F46" s="65"/>
      <c r="G46" s="19"/>
      <c r="H46" s="19"/>
      <c r="I46" s="19"/>
      <c r="J46" s="171" t="s">
        <v>89</v>
      </c>
      <c r="K46" s="172"/>
      <c r="L46" s="172"/>
      <c r="M46" s="173"/>
      <c r="N46" s="12"/>
      <c r="O46" s="12"/>
      <c r="P46" s="12"/>
      <c r="Q46" s="49"/>
      <c r="R46" s="36"/>
      <c r="S46" s="36"/>
    </row>
    <row r="47" spans="1:19" s="15" customFormat="1" ht="13.5" customHeight="1" thickBot="1" x14ac:dyDescent="0.25">
      <c r="A47" s="174"/>
      <c r="B47" s="174"/>
      <c r="C47" s="174"/>
      <c r="D47" s="174"/>
      <c r="E47" s="170"/>
      <c r="F47" s="65"/>
      <c r="G47" s="19"/>
      <c r="H47" s="19"/>
      <c r="I47" s="19"/>
      <c r="J47" s="175"/>
      <c r="K47" s="175"/>
      <c r="L47" s="175"/>
      <c r="M47" s="175"/>
      <c r="N47" s="12"/>
      <c r="O47" s="12"/>
      <c r="P47" s="12"/>
      <c r="Q47" s="49"/>
      <c r="R47" s="36"/>
      <c r="S47" s="36"/>
    </row>
    <row r="48" spans="1:19" s="15" customFormat="1" ht="12.75" customHeight="1" thickBot="1" x14ac:dyDescent="0.25">
      <c r="A48" s="225" t="s">
        <v>149</v>
      </c>
      <c r="B48" s="226"/>
      <c r="C48" s="226"/>
      <c r="D48" s="227"/>
      <c r="E48" s="53"/>
      <c r="F48" s="65"/>
      <c r="G48" s="19"/>
      <c r="H48" s="19"/>
      <c r="I48" s="19"/>
      <c r="J48" s="225" t="s">
        <v>150</v>
      </c>
      <c r="K48" s="226"/>
      <c r="L48" s="226"/>
      <c r="M48" s="227"/>
      <c r="N48" s="2"/>
      <c r="O48" s="12"/>
      <c r="P48" s="12"/>
      <c r="Q48" s="49"/>
      <c r="R48" s="36"/>
      <c r="S48" s="36"/>
    </row>
    <row r="49" spans="1:19" ht="12.75" customHeight="1" thickBot="1" x14ac:dyDescent="0.25">
      <c r="A49" s="176" t="s">
        <v>80</v>
      </c>
      <c r="B49" s="177" t="s">
        <v>81</v>
      </c>
      <c r="C49" s="178" t="s">
        <v>3</v>
      </c>
      <c r="D49" s="179" t="s">
        <v>82</v>
      </c>
      <c r="E49" s="53"/>
      <c r="F49" s="65"/>
      <c r="G49" s="19"/>
      <c r="H49" s="19"/>
      <c r="I49" s="19"/>
      <c r="J49" s="176" t="s">
        <v>80</v>
      </c>
      <c r="K49" s="177" t="s">
        <v>81</v>
      </c>
      <c r="L49" s="178" t="s">
        <v>3</v>
      </c>
      <c r="M49" s="179" t="s">
        <v>82</v>
      </c>
      <c r="O49" s="47"/>
      <c r="P49" s="47"/>
      <c r="Q49" s="47"/>
    </row>
    <row r="50" spans="1:19" ht="12.75" customHeight="1" x14ac:dyDescent="0.2">
      <c r="A50" s="180" t="s">
        <v>53</v>
      </c>
      <c r="B50" s="181" t="s">
        <v>69</v>
      </c>
      <c r="C50" s="182"/>
      <c r="D50" s="183">
        <v>12</v>
      </c>
      <c r="E50" s="65"/>
      <c r="F50" s="65" t="str">
        <f t="shared" si="0"/>
        <v>LAW1028</v>
      </c>
      <c r="G50" s="19">
        <f t="shared" ref="G50:G71" si="17">IFERROR(MATCH(A50,$I$12:$I$72,FALSE),"No")</f>
        <v>39</v>
      </c>
      <c r="H50" s="19">
        <f t="shared" ref="H50:H72" si="18">IFERROR(MATCH(I50,$F$11:$F$71,FALSE),"No")</f>
        <v>40</v>
      </c>
      <c r="I50" s="19" t="str">
        <f>+J50</f>
        <v>LAW1028</v>
      </c>
      <c r="J50" s="180" t="s">
        <v>53</v>
      </c>
      <c r="K50" s="181" t="s">
        <v>69</v>
      </c>
      <c r="L50" s="184"/>
      <c r="M50" s="185">
        <v>12</v>
      </c>
      <c r="O50" s="47"/>
      <c r="P50" s="47"/>
      <c r="Q50" s="47"/>
    </row>
    <row r="51" spans="1:19" s="26" customFormat="1" ht="12.75" x14ac:dyDescent="0.2">
      <c r="A51" s="186" t="s">
        <v>63</v>
      </c>
      <c r="B51" s="187" t="s">
        <v>70</v>
      </c>
      <c r="C51" s="188"/>
      <c r="D51" s="189">
        <v>12</v>
      </c>
      <c r="E51" s="65"/>
      <c r="F51" s="65" t="str">
        <f t="shared" si="0"/>
        <v>LAW1022</v>
      </c>
      <c r="G51" s="19">
        <f t="shared" si="17"/>
        <v>40</v>
      </c>
      <c r="H51" s="19">
        <f t="shared" si="18"/>
        <v>41</v>
      </c>
      <c r="I51" s="19" t="str">
        <f t="shared" ref="I51:I72" si="19">+J51</f>
        <v>LAW1022</v>
      </c>
      <c r="J51" s="186" t="s">
        <v>63</v>
      </c>
      <c r="K51" s="187" t="s">
        <v>70</v>
      </c>
      <c r="L51" s="190"/>
      <c r="M51" s="191">
        <v>12</v>
      </c>
      <c r="N51" s="17"/>
      <c r="O51" s="1"/>
      <c r="P51" s="1"/>
      <c r="Q51" s="51"/>
      <c r="R51" s="37"/>
      <c r="S51" s="37"/>
    </row>
    <row r="52" spans="1:19" s="26" customFormat="1" ht="12.75" x14ac:dyDescent="0.2">
      <c r="A52" s="192" t="s">
        <v>110</v>
      </c>
      <c r="B52" s="193" t="s">
        <v>111</v>
      </c>
      <c r="C52" s="188" t="s">
        <v>119</v>
      </c>
      <c r="D52" s="194">
        <v>12</v>
      </c>
      <c r="E52" s="65"/>
      <c r="F52" s="65" t="str">
        <f t="shared" si="0"/>
        <v>LAW1032</v>
      </c>
      <c r="G52" s="19" t="str">
        <f t="shared" si="17"/>
        <v>No</v>
      </c>
      <c r="H52" s="19">
        <f t="shared" si="18"/>
        <v>43</v>
      </c>
      <c r="I52" s="19" t="str">
        <f t="shared" si="19"/>
        <v>LAW2434</v>
      </c>
      <c r="J52" s="186" t="s">
        <v>55</v>
      </c>
      <c r="K52" s="187" t="s">
        <v>71</v>
      </c>
      <c r="L52" s="190"/>
      <c r="M52" s="191">
        <v>12</v>
      </c>
      <c r="N52" s="17"/>
      <c r="O52" s="1"/>
      <c r="P52" s="1"/>
      <c r="Q52" s="51"/>
      <c r="R52" s="37"/>
      <c r="S52" s="37"/>
    </row>
    <row r="53" spans="1:19" s="26" customFormat="1" ht="12.75" x14ac:dyDescent="0.2">
      <c r="A53" s="186" t="s">
        <v>55</v>
      </c>
      <c r="B53" s="187" t="s">
        <v>71</v>
      </c>
      <c r="C53" s="188"/>
      <c r="D53" s="189">
        <v>12</v>
      </c>
      <c r="E53" s="65"/>
      <c r="F53" s="65" t="str">
        <f t="shared" si="0"/>
        <v>LAW2434</v>
      </c>
      <c r="G53" s="19">
        <f t="shared" si="17"/>
        <v>41</v>
      </c>
      <c r="H53" s="19">
        <f t="shared" si="18"/>
        <v>44</v>
      </c>
      <c r="I53" s="19" t="str">
        <f t="shared" si="19"/>
        <v>LAW2436</v>
      </c>
      <c r="J53" s="186" t="s">
        <v>51</v>
      </c>
      <c r="K53" s="187" t="s">
        <v>93</v>
      </c>
      <c r="L53" s="190"/>
      <c r="M53" s="191">
        <v>12</v>
      </c>
      <c r="N53" s="17"/>
      <c r="O53" s="1"/>
      <c r="P53" s="1"/>
      <c r="Q53" s="51"/>
      <c r="R53" s="37"/>
      <c r="S53" s="37"/>
    </row>
    <row r="54" spans="1:19" s="26" customFormat="1" ht="12.75" x14ac:dyDescent="0.2">
      <c r="A54" s="186" t="s">
        <v>51</v>
      </c>
      <c r="B54" s="187" t="s">
        <v>93</v>
      </c>
      <c r="C54" s="188"/>
      <c r="D54" s="189">
        <v>12</v>
      </c>
      <c r="E54" s="65"/>
      <c r="F54" s="65" t="str">
        <f t="shared" si="0"/>
        <v>LAW2436</v>
      </c>
      <c r="G54" s="19">
        <f t="shared" si="17"/>
        <v>42</v>
      </c>
      <c r="H54" s="19">
        <f t="shared" si="18"/>
        <v>45</v>
      </c>
      <c r="I54" s="19" t="str">
        <f t="shared" si="19"/>
        <v>LAW1043</v>
      </c>
      <c r="J54" s="186" t="s">
        <v>68</v>
      </c>
      <c r="K54" s="187" t="s">
        <v>94</v>
      </c>
      <c r="L54" s="190"/>
      <c r="M54" s="191">
        <v>12</v>
      </c>
      <c r="N54" s="17"/>
      <c r="O54" s="1"/>
      <c r="P54" s="1"/>
      <c r="Q54" s="51"/>
      <c r="R54" s="37"/>
      <c r="S54" s="37"/>
    </row>
    <row r="55" spans="1:19" s="26" customFormat="1" ht="12.75" x14ac:dyDescent="0.2">
      <c r="A55" s="186" t="s">
        <v>68</v>
      </c>
      <c r="B55" s="187" t="s">
        <v>94</v>
      </c>
      <c r="C55" s="188"/>
      <c r="D55" s="189">
        <v>12</v>
      </c>
      <c r="E55" s="65"/>
      <c r="F55" s="65" t="str">
        <f t="shared" si="0"/>
        <v>LAW1043</v>
      </c>
      <c r="G55" s="19">
        <f t="shared" si="17"/>
        <v>43</v>
      </c>
      <c r="H55" s="19">
        <f t="shared" si="18"/>
        <v>46</v>
      </c>
      <c r="I55" s="19" t="str">
        <f t="shared" si="19"/>
        <v>LAW1034</v>
      </c>
      <c r="J55" s="186" t="s">
        <v>64</v>
      </c>
      <c r="K55" s="187" t="s">
        <v>72</v>
      </c>
      <c r="L55" s="190"/>
      <c r="M55" s="191">
        <v>12</v>
      </c>
      <c r="N55" s="17"/>
      <c r="O55" s="1"/>
      <c r="P55" s="1"/>
      <c r="Q55" s="51"/>
      <c r="R55" s="37"/>
      <c r="S55" s="37"/>
    </row>
    <row r="56" spans="1:19" s="26" customFormat="1" ht="12.75" x14ac:dyDescent="0.2">
      <c r="A56" s="186" t="s">
        <v>64</v>
      </c>
      <c r="B56" s="187" t="s">
        <v>72</v>
      </c>
      <c r="C56" s="188"/>
      <c r="D56" s="189">
        <v>12</v>
      </c>
      <c r="E56" s="65"/>
      <c r="F56" s="65" t="str">
        <f t="shared" si="0"/>
        <v>LAW1034</v>
      </c>
      <c r="G56" s="19">
        <f t="shared" si="17"/>
        <v>44</v>
      </c>
      <c r="H56" s="19">
        <f t="shared" si="18"/>
        <v>47</v>
      </c>
      <c r="I56" s="19" t="str">
        <f t="shared" si="19"/>
        <v>LAW2432</v>
      </c>
      <c r="J56" s="186" t="s">
        <v>60</v>
      </c>
      <c r="K56" s="187" t="s">
        <v>73</v>
      </c>
      <c r="L56" s="190"/>
      <c r="M56" s="191">
        <v>12</v>
      </c>
      <c r="N56" s="17"/>
      <c r="O56" s="1"/>
      <c r="P56" s="1"/>
      <c r="Q56" s="51"/>
      <c r="R56" s="37"/>
      <c r="S56" s="37"/>
    </row>
    <row r="57" spans="1:19" s="26" customFormat="1" ht="12.75" x14ac:dyDescent="0.2">
      <c r="A57" s="186" t="s">
        <v>60</v>
      </c>
      <c r="B57" s="187" t="s">
        <v>73</v>
      </c>
      <c r="C57" s="188"/>
      <c r="D57" s="189">
        <v>12</v>
      </c>
      <c r="E57" s="65"/>
      <c r="F57" s="65" t="str">
        <f t="shared" si="0"/>
        <v>LAW2432</v>
      </c>
      <c r="G57" s="19">
        <f t="shared" si="17"/>
        <v>45</v>
      </c>
      <c r="H57" s="19">
        <f t="shared" si="18"/>
        <v>48</v>
      </c>
      <c r="I57" s="19" t="str">
        <f t="shared" si="19"/>
        <v>LAW1045</v>
      </c>
      <c r="J57" s="186" t="s">
        <v>61</v>
      </c>
      <c r="K57" s="187" t="s">
        <v>62</v>
      </c>
      <c r="L57" s="190"/>
      <c r="M57" s="191">
        <v>12</v>
      </c>
      <c r="N57" s="17"/>
      <c r="O57" s="1"/>
      <c r="P57" s="1"/>
      <c r="Q57" s="51"/>
      <c r="R57" s="37"/>
      <c r="S57" s="37"/>
    </row>
    <row r="58" spans="1:19" s="26" customFormat="1" ht="12.75" x14ac:dyDescent="0.2">
      <c r="A58" s="186" t="s">
        <v>61</v>
      </c>
      <c r="B58" s="187" t="s">
        <v>62</v>
      </c>
      <c r="C58" s="188"/>
      <c r="D58" s="191">
        <v>12</v>
      </c>
      <c r="E58" s="65"/>
      <c r="F58" s="65" t="str">
        <f t="shared" si="0"/>
        <v>LAW1045</v>
      </c>
      <c r="G58" s="19">
        <f t="shared" si="17"/>
        <v>46</v>
      </c>
      <c r="H58" s="19">
        <f t="shared" si="18"/>
        <v>49</v>
      </c>
      <c r="I58" s="19" t="str">
        <f t="shared" si="19"/>
        <v>LAW1050</v>
      </c>
      <c r="J58" s="186" t="s">
        <v>49</v>
      </c>
      <c r="K58" s="187" t="s">
        <v>95</v>
      </c>
      <c r="L58" s="190"/>
      <c r="M58" s="191">
        <v>12</v>
      </c>
      <c r="N58" s="17"/>
      <c r="O58" s="1"/>
      <c r="P58" s="1"/>
      <c r="Q58" s="51"/>
      <c r="R58" s="37"/>
      <c r="S58" s="37"/>
    </row>
    <row r="59" spans="1:19" s="26" customFormat="1" ht="12.75" x14ac:dyDescent="0.2">
      <c r="A59" s="186" t="s">
        <v>49</v>
      </c>
      <c r="B59" s="187" t="s">
        <v>95</v>
      </c>
      <c r="C59" s="188"/>
      <c r="D59" s="191">
        <v>12</v>
      </c>
      <c r="E59" s="65"/>
      <c r="F59" s="65" t="str">
        <f t="shared" si="0"/>
        <v>LAW1050</v>
      </c>
      <c r="G59" s="19">
        <f t="shared" si="17"/>
        <v>47</v>
      </c>
      <c r="H59" s="19">
        <f t="shared" si="18"/>
        <v>50</v>
      </c>
      <c r="I59" s="19" t="str">
        <f t="shared" si="19"/>
        <v>LAW1039</v>
      </c>
      <c r="J59" s="186" t="s">
        <v>66</v>
      </c>
      <c r="K59" s="187" t="s">
        <v>74</v>
      </c>
      <c r="L59" s="190"/>
      <c r="M59" s="191">
        <v>12</v>
      </c>
      <c r="N59" s="17"/>
      <c r="O59" s="1"/>
      <c r="P59" s="1"/>
      <c r="Q59" s="51"/>
      <c r="R59" s="37"/>
      <c r="S59" s="37"/>
    </row>
    <row r="60" spans="1:19" s="26" customFormat="1" ht="12.75" x14ac:dyDescent="0.2">
      <c r="A60" s="186" t="s">
        <v>66</v>
      </c>
      <c r="B60" s="187" t="s">
        <v>74</v>
      </c>
      <c r="C60" s="188"/>
      <c r="D60" s="191">
        <v>12</v>
      </c>
      <c r="E60" s="65"/>
      <c r="F60" s="65" t="str">
        <f t="shared" si="0"/>
        <v>LAW1039</v>
      </c>
      <c r="G60" s="19">
        <f t="shared" si="17"/>
        <v>48</v>
      </c>
      <c r="H60" s="19">
        <f t="shared" si="18"/>
        <v>51</v>
      </c>
      <c r="I60" s="19" t="str">
        <f t="shared" si="19"/>
        <v>LAW2531</v>
      </c>
      <c r="J60" s="186" t="s">
        <v>65</v>
      </c>
      <c r="K60" s="187" t="s">
        <v>75</v>
      </c>
      <c r="L60" s="190"/>
      <c r="M60" s="191">
        <v>12</v>
      </c>
      <c r="N60" s="17"/>
      <c r="O60" s="1"/>
      <c r="P60" s="1"/>
      <c r="Q60" s="51"/>
      <c r="R60" s="37"/>
      <c r="S60" s="37"/>
    </row>
    <row r="61" spans="1:19" s="26" customFormat="1" ht="12.75" x14ac:dyDescent="0.2">
      <c r="A61" s="186" t="s">
        <v>65</v>
      </c>
      <c r="B61" s="187" t="s">
        <v>75</v>
      </c>
      <c r="C61" s="188"/>
      <c r="D61" s="191">
        <v>12</v>
      </c>
      <c r="E61" s="65"/>
      <c r="F61" s="65" t="str">
        <f t="shared" si="0"/>
        <v>LAW2531</v>
      </c>
      <c r="G61" s="19">
        <f t="shared" si="17"/>
        <v>49</v>
      </c>
      <c r="H61" s="19">
        <f t="shared" si="18"/>
        <v>52</v>
      </c>
      <c r="I61" s="19" t="str">
        <f t="shared" si="19"/>
        <v>LAW2529</v>
      </c>
      <c r="J61" s="186" t="s">
        <v>57</v>
      </c>
      <c r="K61" s="187" t="s">
        <v>96</v>
      </c>
      <c r="L61" s="190"/>
      <c r="M61" s="191">
        <v>12</v>
      </c>
      <c r="N61" s="17"/>
      <c r="O61" s="47"/>
      <c r="P61" s="52"/>
      <c r="Q61" s="47"/>
      <c r="R61" s="37"/>
      <c r="S61" s="37"/>
    </row>
    <row r="62" spans="1:19" s="26" customFormat="1" ht="12.75" x14ac:dyDescent="0.2">
      <c r="A62" s="186" t="s">
        <v>57</v>
      </c>
      <c r="B62" s="187" t="s">
        <v>96</v>
      </c>
      <c r="C62" s="188"/>
      <c r="D62" s="191">
        <v>12</v>
      </c>
      <c r="E62" s="65"/>
      <c r="F62" s="65" t="str">
        <f t="shared" si="0"/>
        <v>LAW2529</v>
      </c>
      <c r="G62" s="19">
        <f t="shared" si="17"/>
        <v>50</v>
      </c>
      <c r="H62" s="19">
        <f t="shared" si="18"/>
        <v>53</v>
      </c>
      <c r="I62" s="19" t="str">
        <f t="shared" si="19"/>
        <v>LAW1033</v>
      </c>
      <c r="J62" s="186" t="s">
        <v>56</v>
      </c>
      <c r="K62" s="187" t="s">
        <v>97</v>
      </c>
      <c r="L62" s="190"/>
      <c r="M62" s="191">
        <v>12</v>
      </c>
      <c r="N62" s="17"/>
      <c r="O62" s="47"/>
      <c r="P62" s="52"/>
      <c r="Q62" s="47"/>
      <c r="R62" s="37"/>
      <c r="S62" s="37"/>
    </row>
    <row r="63" spans="1:19" s="26" customFormat="1" ht="12.75" x14ac:dyDescent="0.2">
      <c r="A63" s="186" t="s">
        <v>56</v>
      </c>
      <c r="B63" s="187" t="s">
        <v>97</v>
      </c>
      <c r="C63" s="188"/>
      <c r="D63" s="191">
        <v>12</v>
      </c>
      <c r="E63" s="65"/>
      <c r="F63" s="65" t="str">
        <f t="shared" si="0"/>
        <v>LAW1033</v>
      </c>
      <c r="G63" s="19">
        <f t="shared" si="17"/>
        <v>51</v>
      </c>
      <c r="H63" s="19">
        <f t="shared" si="18"/>
        <v>54</v>
      </c>
      <c r="I63" s="19" t="str">
        <f t="shared" si="19"/>
        <v>LAW2549</v>
      </c>
      <c r="J63" s="186" t="s">
        <v>59</v>
      </c>
      <c r="K63" s="187" t="s">
        <v>76</v>
      </c>
      <c r="L63" s="190"/>
      <c r="M63" s="191">
        <v>12</v>
      </c>
      <c r="N63" s="17"/>
      <c r="O63" s="47"/>
      <c r="P63" s="52"/>
      <c r="Q63" s="47"/>
      <c r="R63" s="37"/>
      <c r="S63" s="37"/>
    </row>
    <row r="64" spans="1:19" s="26" customFormat="1" ht="12.75" x14ac:dyDescent="0.2">
      <c r="A64" s="186" t="s">
        <v>59</v>
      </c>
      <c r="B64" s="187" t="s">
        <v>76</v>
      </c>
      <c r="C64" s="188"/>
      <c r="D64" s="191">
        <v>12</v>
      </c>
      <c r="E64" s="65"/>
      <c r="F64" s="65" t="str">
        <f t="shared" si="0"/>
        <v>LAW2549</v>
      </c>
      <c r="G64" s="19">
        <f t="shared" si="17"/>
        <v>52</v>
      </c>
      <c r="H64" s="19">
        <f t="shared" si="18"/>
        <v>57</v>
      </c>
      <c r="I64" s="19" t="str">
        <f t="shared" si="19"/>
        <v>BUSM4684</v>
      </c>
      <c r="J64" s="186" t="s">
        <v>58</v>
      </c>
      <c r="K64" s="186" t="s">
        <v>77</v>
      </c>
      <c r="L64" s="195"/>
      <c r="M64" s="191">
        <v>12</v>
      </c>
      <c r="N64" s="17"/>
      <c r="O64" s="47"/>
      <c r="P64" s="52"/>
      <c r="Q64" s="47"/>
      <c r="R64" s="37"/>
      <c r="S64" s="37"/>
    </row>
    <row r="65" spans="1:19" s="26" customFormat="1" ht="25.5" x14ac:dyDescent="0.2">
      <c r="A65" s="186" t="s">
        <v>54</v>
      </c>
      <c r="B65" s="187" t="s">
        <v>98</v>
      </c>
      <c r="C65" s="188"/>
      <c r="D65" s="191">
        <v>12</v>
      </c>
      <c r="E65" s="65"/>
      <c r="F65" s="65" t="str">
        <f t="shared" si="0"/>
        <v>LAW2533</v>
      </c>
      <c r="G65" s="19">
        <f t="shared" si="17"/>
        <v>54</v>
      </c>
      <c r="H65" s="19">
        <f t="shared" si="18"/>
        <v>55</v>
      </c>
      <c r="I65" s="19" t="str">
        <f t="shared" si="19"/>
        <v>LAW2533</v>
      </c>
      <c r="J65" s="186" t="s">
        <v>54</v>
      </c>
      <c r="K65" s="186" t="s">
        <v>98</v>
      </c>
      <c r="L65" s="195"/>
      <c r="M65" s="191">
        <v>12</v>
      </c>
      <c r="N65" s="17"/>
      <c r="O65" s="1"/>
      <c r="P65" s="1"/>
      <c r="Q65" s="51"/>
      <c r="R65" s="37"/>
      <c r="S65" s="37"/>
    </row>
    <row r="66" spans="1:19" s="26" customFormat="1" ht="14.25" customHeight="1" x14ac:dyDescent="0.2">
      <c r="A66" s="196" t="s">
        <v>90</v>
      </c>
      <c r="B66" s="197" t="s">
        <v>91</v>
      </c>
      <c r="C66" s="188" t="s">
        <v>121</v>
      </c>
      <c r="D66" s="198">
        <v>12</v>
      </c>
      <c r="E66" s="65"/>
      <c r="F66" s="65" t="str">
        <f t="shared" si="0"/>
        <v>LAW1042</v>
      </c>
      <c r="G66" s="19">
        <f t="shared" si="17"/>
        <v>17</v>
      </c>
      <c r="H66" s="19">
        <f t="shared" si="18"/>
        <v>59</v>
      </c>
      <c r="I66" s="19" t="str">
        <f t="shared" si="19"/>
        <v>BUSM4119</v>
      </c>
      <c r="J66" s="186" t="s">
        <v>52</v>
      </c>
      <c r="K66" s="186" t="s">
        <v>99</v>
      </c>
      <c r="L66" s="195"/>
      <c r="M66" s="191">
        <v>12</v>
      </c>
      <c r="N66" s="17"/>
      <c r="O66" s="1"/>
      <c r="P66" s="1"/>
      <c r="Q66" s="51"/>
      <c r="R66" s="37"/>
      <c r="S66" s="37"/>
    </row>
    <row r="67" spans="1:19" s="26" customFormat="1" ht="12.75" x14ac:dyDescent="0.2">
      <c r="A67" s="186" t="s">
        <v>58</v>
      </c>
      <c r="B67" s="186" t="s">
        <v>77</v>
      </c>
      <c r="C67" s="71"/>
      <c r="D67" s="191">
        <v>12</v>
      </c>
      <c r="E67" s="65"/>
      <c r="F67" s="65" t="str">
        <f t="shared" si="0"/>
        <v>BUSM4684</v>
      </c>
      <c r="G67" s="19">
        <f t="shared" si="17"/>
        <v>53</v>
      </c>
      <c r="H67" s="19" t="str">
        <f t="shared" si="18"/>
        <v>No</v>
      </c>
      <c r="I67" s="19" t="str">
        <f t="shared" si="19"/>
        <v>LAW2554</v>
      </c>
      <c r="J67" s="199" t="s">
        <v>101</v>
      </c>
      <c r="K67" s="199" t="s">
        <v>100</v>
      </c>
      <c r="L67" s="195" t="s">
        <v>147</v>
      </c>
      <c r="M67" s="200">
        <v>12</v>
      </c>
      <c r="N67" s="17"/>
      <c r="O67" s="1"/>
      <c r="P67" s="1"/>
      <c r="Q67" s="51"/>
      <c r="R67" s="37"/>
      <c r="S67" s="37"/>
    </row>
    <row r="68" spans="1:19" s="26" customFormat="1" ht="12.75" x14ac:dyDescent="0.2">
      <c r="A68" s="192" t="s">
        <v>112</v>
      </c>
      <c r="B68" s="192" t="s">
        <v>113</v>
      </c>
      <c r="C68" s="71" t="s">
        <v>120</v>
      </c>
      <c r="D68" s="201">
        <v>12</v>
      </c>
      <c r="E68" s="65"/>
      <c r="F68" s="65" t="str">
        <f t="shared" si="0"/>
        <v>BUSM4483</v>
      </c>
      <c r="G68" s="19" t="str">
        <f t="shared" si="17"/>
        <v>No</v>
      </c>
      <c r="H68" s="19">
        <f t="shared" si="18"/>
        <v>60</v>
      </c>
      <c r="I68" s="19" t="str">
        <f t="shared" si="19"/>
        <v>SOCU2273</v>
      </c>
      <c r="J68" s="186" t="s">
        <v>67</v>
      </c>
      <c r="K68" s="186" t="s">
        <v>78</v>
      </c>
      <c r="L68" s="195"/>
      <c r="M68" s="191">
        <v>12</v>
      </c>
      <c r="N68" s="17"/>
      <c r="O68" s="1"/>
      <c r="P68" s="1"/>
      <c r="Q68" s="51"/>
      <c r="R68" s="37"/>
      <c r="S68" s="37"/>
    </row>
    <row r="69" spans="1:19" s="26" customFormat="1" ht="12.75" x14ac:dyDescent="0.2">
      <c r="A69" s="186" t="s">
        <v>52</v>
      </c>
      <c r="B69" s="186" t="s">
        <v>114</v>
      </c>
      <c r="C69" s="71"/>
      <c r="D69" s="191">
        <v>12</v>
      </c>
      <c r="E69" s="65"/>
      <c r="F69" s="65" t="str">
        <f t="shared" si="0"/>
        <v>BUSM4119</v>
      </c>
      <c r="G69" s="19">
        <f t="shared" si="17"/>
        <v>55</v>
      </c>
      <c r="H69" s="19">
        <f t="shared" si="18"/>
        <v>61</v>
      </c>
      <c r="I69" s="19" t="str">
        <f t="shared" si="19"/>
        <v>HWSS2184</v>
      </c>
      <c r="J69" s="186" t="s">
        <v>50</v>
      </c>
      <c r="K69" s="186" t="s">
        <v>79</v>
      </c>
      <c r="L69" s="195"/>
      <c r="M69" s="191">
        <v>12</v>
      </c>
      <c r="N69" s="17"/>
      <c r="O69" s="1"/>
      <c r="P69" s="1"/>
      <c r="Q69" s="51"/>
      <c r="R69" s="37"/>
      <c r="S69" s="37"/>
    </row>
    <row r="70" spans="1:19" s="26" customFormat="1" ht="12.75" x14ac:dyDescent="0.2">
      <c r="A70" s="186" t="s">
        <v>67</v>
      </c>
      <c r="B70" s="186" t="s">
        <v>78</v>
      </c>
      <c r="C70" s="71"/>
      <c r="D70" s="191">
        <v>12</v>
      </c>
      <c r="E70" s="65"/>
      <c r="F70" s="65" t="str">
        <f t="shared" si="0"/>
        <v>SOCU2273</v>
      </c>
      <c r="G70" s="19">
        <f t="shared" si="17"/>
        <v>57</v>
      </c>
      <c r="H70" s="19" t="str">
        <f t="shared" si="18"/>
        <v>No</v>
      </c>
      <c r="I70" s="19" t="str">
        <f t="shared" si="19"/>
        <v>LAW2565</v>
      </c>
      <c r="J70" s="199" t="s">
        <v>103</v>
      </c>
      <c r="K70" s="199" t="s">
        <v>102</v>
      </c>
      <c r="L70" s="195" t="s">
        <v>147</v>
      </c>
      <c r="M70" s="200">
        <v>12</v>
      </c>
      <c r="N70" s="17"/>
      <c r="O70" s="1"/>
      <c r="P70" s="1"/>
      <c r="Q70" s="51"/>
      <c r="R70" s="37"/>
      <c r="S70" s="37"/>
    </row>
    <row r="71" spans="1:19" s="26" customFormat="1" ht="13.5" thickBot="1" x14ac:dyDescent="0.25">
      <c r="A71" s="202" t="s">
        <v>50</v>
      </c>
      <c r="B71" s="202" t="s">
        <v>79</v>
      </c>
      <c r="C71" s="203"/>
      <c r="D71" s="204">
        <v>12</v>
      </c>
      <c r="E71" s="65"/>
      <c r="F71" s="65" t="str">
        <f>+A71</f>
        <v>HWSS2184</v>
      </c>
      <c r="G71" s="19">
        <f t="shared" si="17"/>
        <v>58</v>
      </c>
      <c r="H71" s="19" t="str">
        <f t="shared" si="18"/>
        <v>No</v>
      </c>
      <c r="I71" s="19" t="str">
        <f t="shared" si="19"/>
        <v>LAW2564</v>
      </c>
      <c r="J71" s="199" t="s">
        <v>105</v>
      </c>
      <c r="K71" s="199" t="s">
        <v>104</v>
      </c>
      <c r="L71" s="195" t="s">
        <v>147</v>
      </c>
      <c r="M71" s="200">
        <v>12</v>
      </c>
      <c r="N71" s="17"/>
      <c r="O71" s="1"/>
      <c r="P71" s="1"/>
      <c r="Q71" s="51"/>
      <c r="R71" s="37"/>
      <c r="S71" s="37"/>
    </row>
    <row r="72" spans="1:19" s="26" customFormat="1" ht="13.5" thickBot="1" x14ac:dyDescent="0.25">
      <c r="A72" s="205"/>
      <c r="B72" s="205"/>
      <c r="C72" s="205"/>
      <c r="D72" s="206"/>
      <c r="E72" s="65"/>
      <c r="F72" s="65"/>
      <c r="G72" s="19"/>
      <c r="H72" s="19">
        <f t="shared" si="18"/>
        <v>24</v>
      </c>
      <c r="I72" s="19" t="str">
        <f t="shared" si="19"/>
        <v>LAW1040</v>
      </c>
      <c r="J72" s="202" t="s">
        <v>40</v>
      </c>
      <c r="K72" s="202" t="s">
        <v>41</v>
      </c>
      <c r="L72" s="207"/>
      <c r="M72" s="204">
        <v>12</v>
      </c>
      <c r="N72" s="17"/>
      <c r="O72" s="1"/>
      <c r="P72" s="1"/>
      <c r="Q72" s="51"/>
      <c r="R72" s="37"/>
      <c r="S72" s="37"/>
    </row>
    <row r="73" spans="1:19" s="26" customFormat="1" x14ac:dyDescent="0.2">
      <c r="A73" s="47"/>
      <c r="B73" s="47"/>
      <c r="C73" s="47"/>
      <c r="D73" s="21"/>
      <c r="E73" s="42"/>
      <c r="F73" s="42"/>
      <c r="G73" s="20"/>
      <c r="H73" s="20"/>
      <c r="I73" s="20"/>
      <c r="J73" s="47"/>
      <c r="K73" s="47"/>
      <c r="L73" s="48"/>
      <c r="M73" s="21"/>
      <c r="N73" s="17"/>
      <c r="O73" s="1"/>
      <c r="P73" s="1"/>
      <c r="Q73" s="51"/>
      <c r="R73" s="37"/>
      <c r="S73" s="37"/>
    </row>
    <row r="74" spans="1:19" s="26" customFormat="1" ht="12.75" thickBot="1" x14ac:dyDescent="0.25">
      <c r="A74" s="47"/>
      <c r="B74" s="47"/>
      <c r="C74" s="47"/>
      <c r="D74" s="21"/>
      <c r="E74" s="42"/>
      <c r="F74" s="42"/>
      <c r="G74" s="20"/>
      <c r="H74" s="20"/>
      <c r="I74" s="20"/>
      <c r="J74" s="47"/>
      <c r="K74" s="47"/>
      <c r="L74" s="48"/>
      <c r="M74" s="21"/>
      <c r="N74" s="17"/>
      <c r="O74" s="1"/>
      <c r="P74" s="1"/>
      <c r="Q74" s="51"/>
      <c r="R74" s="37"/>
      <c r="S74" s="37"/>
    </row>
    <row r="75" spans="1:19" s="26" customFormat="1" ht="12.75" x14ac:dyDescent="0.25">
      <c r="A75" s="219" t="s">
        <v>106</v>
      </c>
      <c r="B75" s="220"/>
      <c r="C75" s="220"/>
      <c r="D75" s="220"/>
      <c r="E75" s="220"/>
      <c r="F75" s="220"/>
      <c r="G75" s="220"/>
      <c r="H75" s="220"/>
      <c r="I75" s="220"/>
      <c r="J75" s="220"/>
      <c r="K75" s="220"/>
      <c r="L75" s="220"/>
      <c r="M75" s="221"/>
      <c r="N75" s="17"/>
      <c r="O75" s="1"/>
      <c r="P75" s="1"/>
      <c r="Q75" s="51"/>
      <c r="R75" s="37"/>
      <c r="S75" s="37"/>
    </row>
    <row r="76" spans="1:19" s="26" customFormat="1" ht="13.5" thickBot="1" x14ac:dyDescent="0.3">
      <c r="A76" s="222" t="s">
        <v>43</v>
      </c>
      <c r="B76" s="223"/>
      <c r="C76" s="223"/>
      <c r="D76" s="223"/>
      <c r="E76" s="223"/>
      <c r="F76" s="223"/>
      <c r="G76" s="223"/>
      <c r="H76" s="223"/>
      <c r="I76" s="223"/>
      <c r="J76" s="223"/>
      <c r="K76" s="223"/>
      <c r="L76" s="223"/>
      <c r="M76" s="224"/>
      <c r="N76" s="17"/>
      <c r="O76" s="1"/>
      <c r="P76" s="1"/>
      <c r="Q76" s="51"/>
      <c r="R76" s="37"/>
      <c r="S76" s="37"/>
    </row>
    <row r="77" spans="1:19" s="26" customFormat="1" ht="143.25" customHeight="1" x14ac:dyDescent="0.2">
      <c r="A77" s="213" t="s">
        <v>156</v>
      </c>
      <c r="B77" s="214"/>
      <c r="C77" s="214"/>
      <c r="D77" s="214"/>
      <c r="E77" s="214"/>
      <c r="F77" s="214"/>
      <c r="G77" s="214"/>
      <c r="H77" s="214"/>
      <c r="I77" s="214"/>
      <c r="J77" s="214"/>
      <c r="K77" s="214"/>
      <c r="L77" s="214"/>
      <c r="M77" s="215"/>
      <c r="N77" s="17"/>
      <c r="O77" s="1"/>
      <c r="P77" s="1"/>
      <c r="Q77" s="51"/>
      <c r="R77" s="37"/>
      <c r="S77" s="37"/>
    </row>
    <row r="78" spans="1:19" s="26" customFormat="1" ht="249" customHeight="1" thickBot="1" x14ac:dyDescent="0.25">
      <c r="A78" s="210" t="s">
        <v>157</v>
      </c>
      <c r="B78" s="211"/>
      <c r="C78" s="211"/>
      <c r="D78" s="211"/>
      <c r="E78" s="211"/>
      <c r="F78" s="211"/>
      <c r="G78" s="211"/>
      <c r="H78" s="211"/>
      <c r="I78" s="211"/>
      <c r="J78" s="211"/>
      <c r="K78" s="211"/>
      <c r="L78" s="211"/>
      <c r="M78" s="212"/>
      <c r="N78" s="17"/>
      <c r="O78" s="1"/>
      <c r="P78" s="1"/>
      <c r="Q78" s="51"/>
      <c r="R78" s="37"/>
      <c r="S78" s="37"/>
    </row>
    <row r="79" spans="1:19" s="26" customFormat="1" ht="132" customHeight="1" x14ac:dyDescent="0.2">
      <c r="A79" s="213" t="s">
        <v>158</v>
      </c>
      <c r="B79" s="214"/>
      <c r="C79" s="214"/>
      <c r="D79" s="214"/>
      <c r="E79" s="214"/>
      <c r="F79" s="214"/>
      <c r="G79" s="214"/>
      <c r="H79" s="214"/>
      <c r="I79" s="214"/>
      <c r="J79" s="214"/>
      <c r="K79" s="214"/>
      <c r="L79" s="214"/>
      <c r="M79" s="215"/>
      <c r="N79" s="17"/>
      <c r="O79" s="1"/>
      <c r="P79" s="1"/>
      <c r="Q79" s="51"/>
      <c r="R79" s="37"/>
      <c r="S79" s="37"/>
    </row>
    <row r="80" spans="1:19" ht="148.5" customHeight="1" x14ac:dyDescent="0.2">
      <c r="A80" s="210" t="s">
        <v>159</v>
      </c>
      <c r="B80" s="211"/>
      <c r="C80" s="211"/>
      <c r="D80" s="211"/>
      <c r="E80" s="211"/>
      <c r="F80" s="211"/>
      <c r="G80" s="211"/>
      <c r="H80" s="211"/>
      <c r="I80" s="211"/>
      <c r="J80" s="211"/>
      <c r="K80" s="211"/>
      <c r="L80" s="211"/>
      <c r="M80" s="212"/>
      <c r="O80" s="1"/>
      <c r="Q80" s="51"/>
    </row>
    <row r="81" spans="1:17" ht="147.75" customHeight="1" x14ac:dyDescent="0.2">
      <c r="A81" s="210" t="s">
        <v>160</v>
      </c>
      <c r="B81" s="211"/>
      <c r="C81" s="211"/>
      <c r="D81" s="211"/>
      <c r="E81" s="211"/>
      <c r="F81" s="211"/>
      <c r="G81" s="211"/>
      <c r="H81" s="211"/>
      <c r="I81" s="211"/>
      <c r="J81" s="211"/>
      <c r="K81" s="211"/>
      <c r="L81" s="211"/>
      <c r="M81" s="212"/>
      <c r="O81" s="1"/>
      <c r="Q81" s="51"/>
    </row>
    <row r="82" spans="1:17" ht="149.25" customHeight="1" thickBot="1" x14ac:dyDescent="0.25">
      <c r="A82" s="216" t="s">
        <v>161</v>
      </c>
      <c r="B82" s="217"/>
      <c r="C82" s="217"/>
      <c r="D82" s="217"/>
      <c r="E82" s="217"/>
      <c r="F82" s="217"/>
      <c r="G82" s="217"/>
      <c r="H82" s="217"/>
      <c r="I82" s="217"/>
      <c r="J82" s="217"/>
      <c r="K82" s="217"/>
      <c r="L82" s="217"/>
      <c r="M82" s="218"/>
      <c r="O82" s="1"/>
      <c r="Q82" s="51"/>
    </row>
  </sheetData>
  <sheetProtection algorithmName="SHA-512" hashValue="dTgi5f0yn5ZSJHJ2+LCh7TiJ8LUplfLWWy8hwX66XzNz0oIAVufq3EVOFNbOptsC50D9xzIIj/UG4yihtDbs4Q==" saltValue="XqFUgNuMRICsy6m3g5JmUA==" spinCount="100000" sheet="1" objects="1" scenarios="1"/>
  <mergeCells count="23">
    <mergeCell ref="A31:B31"/>
    <mergeCell ref="J31:K31"/>
    <mergeCell ref="A4:M4"/>
    <mergeCell ref="A5:M5"/>
    <mergeCell ref="B7:D7"/>
    <mergeCell ref="K7:M7"/>
    <mergeCell ref="A11:B11"/>
    <mergeCell ref="J11:K11"/>
    <mergeCell ref="A21:B21"/>
    <mergeCell ref="J21:K21"/>
    <mergeCell ref="A9:D9"/>
    <mergeCell ref="J9:M9"/>
    <mergeCell ref="A82:M82"/>
    <mergeCell ref="A75:M75"/>
    <mergeCell ref="A76:M76"/>
    <mergeCell ref="J48:M48"/>
    <mergeCell ref="A48:D48"/>
    <mergeCell ref="A77:M77"/>
    <mergeCell ref="A40:D41"/>
    <mergeCell ref="A78:M78"/>
    <mergeCell ref="A79:M79"/>
    <mergeCell ref="A80:M80"/>
    <mergeCell ref="A81:M81"/>
  </mergeCells>
  <conditionalFormatting sqref="G12:H74">
    <cfRule type="containsText" dxfId="7" priority="4" operator="containsText" text="No">
      <formula>NOT(ISERROR(SEARCH("No",G12)))</formula>
    </cfRule>
  </conditionalFormatting>
  <conditionalFormatting sqref="M11:M39">
    <cfRule type="cellIs" dxfId="6" priority="2" operator="equal">
      <formula>"Required"</formula>
    </cfRule>
  </conditionalFormatting>
  <dataValidations count="3">
    <dataValidation type="list" allowBlank="1" showInputMessage="1" showErrorMessage="1" sqref="A35:A39 A19:A20 A28:A30" xr:uid="{00000000-0002-0000-0000-000000000000}">
      <formula1>Elective_Type</formula1>
    </dataValidation>
    <dataValidation type="list" allowBlank="1" showInputMessage="1" showErrorMessage="1" sqref="D30 D20 E12:E20" xr:uid="{00000000-0002-0000-0000-000001000000}">
      <formula1>"Completed, Enrolled, Exempt, Outstanding"</formula1>
    </dataValidation>
    <dataValidation type="list" allowBlank="1" showInputMessage="1" showErrorMessage="1" sqref="D12:D19 D32:D39 D22:D29" xr:uid="{2DA22E7F-AF2D-4158-AC1F-2B2FB2ECA919}">
      <formula1>$S$12:$S$16</formula1>
    </dataValidation>
  </dataValidations>
  <pageMargins left="0.25" right="0.25" top="0.27857142857142858" bottom="0.75" header="0.3" footer="0.3"/>
  <pageSetup paperSize="8" fitToHeight="0" orientation="portrait" r:id="rId1"/>
  <headerFooter>
    <oddHeader>&amp;C&amp;"Calibri"&amp;12&amp;KEEDC00RMIT Classification: Trusted&amp;1#</oddHeader>
    <oddFooter>&amp;RCreated on &amp;D
Page &amp;P of &amp;N</oddFooter>
  </headerFooter>
  <rowBreaks count="1" manualBreakCount="1">
    <brk id="74" max="16383" man="1"/>
  </rowBreaks>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Priestly 11</vt:lpstr>
      <vt:lpstr>Transition Map 2018+</vt:lpstr>
      <vt:lpstr>'Transition Map 2018+'!Elective_Type</vt:lpstr>
      <vt:lpstr>'Transition Map 2018+'!Print_Area</vt:lpstr>
    </vt:vector>
  </TitlesOfParts>
  <Company>RMIT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Pilkington</dc:creator>
  <cp:lastModifiedBy>Linda Schalken</cp:lastModifiedBy>
  <cp:lastPrinted>2019-10-15T01:49:41Z</cp:lastPrinted>
  <dcterms:created xsi:type="dcterms:W3CDTF">2017-10-24T04:21:47Z</dcterms:created>
  <dcterms:modified xsi:type="dcterms:W3CDTF">2021-04-08T04:06:54Z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d088b-6243-4963-a2e2-8b321ab7f8fc_Enabled">
    <vt:lpwstr>true</vt:lpwstr>
  </property>
  <property fmtid="{D5CDD505-2E9C-101B-9397-08002B2CF9AE}" pid="3" name="MSIP_Label_8c3d088b-6243-4963-a2e2-8b321ab7f8fc_SetDate">
    <vt:lpwstr>2021-04-08T04:06:46Z</vt:lpwstr>
  </property>
  <property fmtid="{D5CDD505-2E9C-101B-9397-08002B2CF9AE}" pid="4" name="MSIP_Label_8c3d088b-6243-4963-a2e2-8b321ab7f8fc_Method">
    <vt:lpwstr>Standard</vt:lpwstr>
  </property>
  <property fmtid="{D5CDD505-2E9C-101B-9397-08002B2CF9AE}" pid="5" name="MSIP_Label_8c3d088b-6243-4963-a2e2-8b321ab7f8fc_Name">
    <vt:lpwstr>Trusted</vt:lpwstr>
  </property>
  <property fmtid="{D5CDD505-2E9C-101B-9397-08002B2CF9AE}" pid="6" name="MSIP_Label_8c3d088b-6243-4963-a2e2-8b321ab7f8fc_SiteId">
    <vt:lpwstr>d1323671-cdbe-4417-b4d4-bdb24b51316b</vt:lpwstr>
  </property>
  <property fmtid="{D5CDD505-2E9C-101B-9397-08002B2CF9AE}" pid="7" name="MSIP_Label_8c3d088b-6243-4963-a2e2-8b321ab7f8fc_ActionId">
    <vt:lpwstr>ff0b66fc-f4bd-4ab4-b4db-0000a000e214</vt:lpwstr>
  </property>
  <property fmtid="{D5CDD505-2E9C-101B-9397-08002B2CF9AE}" pid="8" name="MSIP_Label_8c3d088b-6243-4963-a2e2-8b321ab7f8fc_ContentBits">
    <vt:lpwstr>1</vt:lpwstr>
  </property>
</Properties>
</file>