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iteduau.sharepoint.com/sites/Under18/Shared Documents/Caregiver Transition/"/>
    </mc:Choice>
  </mc:AlternateContent>
  <xr:revisionPtr revIDLastSave="0" documentId="8_{59540203-8616-4E60-8E55-A7E79E702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e Program Fee Calculator" sheetId="4" r:id="rId1"/>
    <sheet name="CPC+ADMIN" sheetId="1" state="hidden" r:id="rId2"/>
    <sheet name="data1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E2" i="4" s="1"/>
  <c r="A2" i="4"/>
  <c r="C2" i="1"/>
  <c r="D2" i="1" s="1"/>
  <c r="F2" i="4" l="1"/>
  <c r="F2" i="1"/>
</calcChain>
</file>

<file path=xl/sharedStrings.xml><?xml version="1.0" encoding="utf-8"?>
<sst xmlns="http://schemas.openxmlformats.org/spreadsheetml/2006/main" count="26" uniqueCount="19">
  <si>
    <t>Date of Birth</t>
  </si>
  <si>
    <t>Program</t>
  </si>
  <si>
    <t>Care Program Start Date</t>
  </si>
  <si>
    <t>Care Program Fees</t>
  </si>
  <si>
    <t xml:space="preserve">Total </t>
  </si>
  <si>
    <t>ELICOS - December 2026</t>
  </si>
  <si>
    <t>Study Type</t>
  </si>
  <si>
    <t>CAAW Adminstration Fee</t>
  </si>
  <si>
    <t>ELICOS - June 2026</t>
  </si>
  <si>
    <t>Second Half 2026 + 2027</t>
  </si>
  <si>
    <t>Start</t>
  </si>
  <si>
    <t>ELICOS - July 2026</t>
  </si>
  <si>
    <t>ELICOS - August 2026</t>
  </si>
  <si>
    <t>ELICOS - September 2026</t>
  </si>
  <si>
    <t>ELICOS - November 2026</t>
  </si>
  <si>
    <t>Foundation Studies July 2026</t>
  </si>
  <si>
    <t>Vocational Education July 2026</t>
  </si>
  <si>
    <t>Associate Degree July 2026</t>
  </si>
  <si>
    <t>Higher Education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</si>
</sst>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409]* #,##0.00_ ;_-[$$-409]* \-#,##0.00\ ;_-[$$-409]* &quot;-&quot;??_ ;_-@_ 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wrapText="1"/>
      <protection locked="0"/>
    </xf>
    <xf numFmtId="14" fontId="1" fillId="4" borderId="1" xfId="0" applyNumberFormat="1" applyFont="1" applyFill="1" applyBorder="1" applyAlignment="1" applyProtection="1">
      <alignment horizontal="left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14" fontId="1" fillId="3" borderId="1" xfId="0" applyNumberFormat="1" applyFont="1" applyFill="1" applyBorder="1" applyAlignment="1">
      <alignment horizontal="center" vertical="center"/>
    </xf>
    <xf numFmtId="164" fontId="3" fillId="5" borderId="1" xfId="1" applyFont="1" applyFill="1" applyBorder="1" applyAlignment="1" applyProtection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">
    <dxf>
      <numFmt numFmtId="166" formatCode="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013518-F685-4720-9D3A-FE23361A0779}" name="Table2" displayName="Table2" ref="A2:B12" totalsRowShown="0" headerRowDxfId="1">
  <autoFilter ref="A2:B12" xr:uid="{50013518-F685-4720-9D3A-FE23361A0779}"/>
  <tableColumns count="2">
    <tableColumn id="1" xr3:uid="{12621D2F-ABBC-4604-90EF-2051E51240FD}" name="Program"/>
    <tableColumn id="2" xr3:uid="{2CAD9C29-5B84-400F-B509-2CC3EE697904}" name="Star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5A38-B7B4-4A72-9AD7-1DAFD3AEBB76}">
  <dimension ref="A1:F5"/>
  <sheetViews>
    <sheetView tabSelected="1" topLeftCell="B1" workbookViewId="0">
      <selection activeCell="B2" sqref="B2"/>
    </sheetView>
  </sheetViews>
  <sheetFormatPr defaultRowHeight="15"/>
  <cols>
    <col min="1" max="1" width="0" hidden="1" customWidth="1"/>
    <col min="2" max="2" width="20.140625" customWidth="1"/>
    <col min="3" max="3" width="28" customWidth="1"/>
    <col min="4" max="4" width="23" style="3" customWidth="1"/>
    <col min="5" max="5" width="31.5703125" style="3" customWidth="1"/>
    <col min="6" max="6" width="24.28515625" style="3" customWidth="1"/>
  </cols>
  <sheetData>
    <row r="1" spans="1:6" ht="61.5" customHeight="1">
      <c r="B1" s="20" t="s">
        <v>0</v>
      </c>
      <c r="C1" s="20" t="s">
        <v>1</v>
      </c>
      <c r="D1" s="20" t="s">
        <v>2</v>
      </c>
      <c r="E1" s="20" t="s">
        <v>3</v>
      </c>
      <c r="F1" s="21" t="s">
        <v>4</v>
      </c>
    </row>
    <row r="2" spans="1:6" ht="62.25" customHeight="1">
      <c r="A2" t="str">
        <f>IF(OR(B2="", ISERROR(DATEVALUE(TEXT(B2,"dd/mm/yyyy")))), "dd/mm/yyyy", TEXT(B2,"dd/mm/yyyy"))</f>
        <v>04/02/2015</v>
      </c>
      <c r="B2" s="19">
        <v>42039</v>
      </c>
      <c r="C2" s="19" t="s">
        <v>5</v>
      </c>
      <c r="D2" s="16">
        <f>IFERROR(VLOOKUP(C2, data1!$A$3:$B$12, 2, FALSE) - 14, "")</f>
        <v>46349</v>
      </c>
      <c r="E2" s="17">
        <f>MAX(0, (DATE(YEAR(B2)+18, MONTH(B2), DAY(B2)) - D2)) * 11</f>
        <v>24915</v>
      </c>
      <c r="F2" s="18">
        <f>SUM(E2:E2)</f>
        <v>24915</v>
      </c>
    </row>
    <row r="3" spans="1:6">
      <c r="B3" s="10"/>
      <c r="C3" s="10"/>
      <c r="D3" s="11"/>
      <c r="E3" s="12"/>
      <c r="F3" s="13"/>
    </row>
    <row r="4" spans="1:6">
      <c r="B4" s="14"/>
      <c r="C4" s="14"/>
      <c r="D4" s="13"/>
      <c r="E4" s="15"/>
      <c r="F4" s="13"/>
    </row>
    <row r="5" spans="1:6">
      <c r="B5" s="14"/>
      <c r="C5" s="14"/>
      <c r="D5" s="13"/>
      <c r="E5" s="15"/>
      <c r="F5" s="13"/>
    </row>
  </sheetData>
  <sheetProtection sheet="1" objects="1" scenarios="1"/>
  <protectedRanges>
    <protectedRange sqref="B2" name="Range1"/>
    <protectedRange sqref="C2" name="Range2"/>
  </protectedRanges>
  <dataValidations count="1">
    <dataValidation type="date" allowBlank="1" showInputMessage="1" showErrorMessage="1" error="Invalid date. Please use dd/mm/yyy format" prompt="Please enter your date of birth (dd/mm/yyyy)" sqref="B2" xr:uid="{1139FCD8-8C01-4B15-AB74-00460AFA950C}">
      <formula1>1</formula1>
      <formula2>73050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FA46DB-F150-49F5-A589-18F0313C5C07}">
          <x14:formula1>
            <xm:f>data1!$A$3:$A$12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workbookViewId="0">
      <selection activeCell="B13" sqref="B13"/>
    </sheetView>
  </sheetViews>
  <sheetFormatPr defaultRowHeight="15"/>
  <cols>
    <col min="1" max="1" width="20.140625" customWidth="1"/>
    <col min="2" max="2" width="28" customWidth="1"/>
    <col min="3" max="3" width="23" style="3" customWidth="1"/>
    <col min="4" max="4" width="31.5703125" style="3" customWidth="1"/>
    <col min="5" max="5" width="32.5703125" style="3" customWidth="1"/>
    <col min="6" max="6" width="24.28515625" style="3" customWidth="1"/>
  </cols>
  <sheetData>
    <row r="1" spans="1:6" ht="61.5" customHeight="1">
      <c r="A1" s="4" t="s">
        <v>0</v>
      </c>
      <c r="B1" s="4" t="s">
        <v>6</v>
      </c>
      <c r="C1" s="5" t="s">
        <v>2</v>
      </c>
      <c r="D1" s="5" t="s">
        <v>3</v>
      </c>
      <c r="E1" s="5" t="s">
        <v>7</v>
      </c>
      <c r="F1" s="6" t="s">
        <v>4</v>
      </c>
    </row>
    <row r="2" spans="1:6" ht="62.25" customHeight="1">
      <c r="A2" s="7">
        <v>39950</v>
      </c>
      <c r="B2" s="7" t="s">
        <v>8</v>
      </c>
      <c r="C2" s="16">
        <f>IFERROR(VLOOKUP(B2, data1!$A$3:$B$12, 2, FALSE) - 14, "")</f>
        <v>46160</v>
      </c>
      <c r="D2" s="17">
        <f>IF(AND(ISNUMBER(A2), ISNUMBER(C2)),
    IF(C2 &lt; DATE(YEAR(A2)+18, MONTH(A2), DAY(A2)),
        (DATE(YEAR(A2)+18, MONTH(A2), DAY(A2)) - C2) * 11,
        0
    ),
    ""
)</f>
        <v>4004</v>
      </c>
      <c r="E2" s="9">
        <v>300</v>
      </c>
      <c r="F2" s="8">
        <f>SUM(D2:E2)</f>
        <v>4304</v>
      </c>
    </row>
    <row r="3" spans="1:6">
      <c r="A3" s="10"/>
      <c r="B3" s="10"/>
      <c r="C3" s="11"/>
      <c r="D3" s="12"/>
      <c r="E3" s="13"/>
      <c r="F3" s="13"/>
    </row>
    <row r="4" spans="1:6">
      <c r="A4" s="14"/>
      <c r="B4" s="14"/>
      <c r="C4" s="13"/>
      <c r="D4" s="15"/>
      <c r="E4" s="13"/>
      <c r="F4" s="13"/>
    </row>
    <row r="5" spans="1:6">
      <c r="A5" s="14"/>
      <c r="B5" s="14"/>
      <c r="C5" s="13"/>
      <c r="D5" s="15"/>
      <c r="E5" s="13"/>
      <c r="F5" s="13"/>
    </row>
  </sheetData>
  <sheetProtection sheet="1" objects="1" scenarios="1"/>
  <protectedRanges>
    <protectedRange sqref="A2" name="Range1"/>
    <protectedRange sqref="B2" name="Range2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24F8A7-402E-479B-90A2-CEA71BB7E1E9}">
          <x14:formula1>
            <xm:f>data1!$A$3:$A$12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7E0B-B3FE-4219-BA84-0DBF9D1E6C1E}">
  <dimension ref="A1:B12"/>
  <sheetViews>
    <sheetView workbookViewId="0">
      <selection activeCell="A4" sqref="A4"/>
    </sheetView>
  </sheetViews>
  <sheetFormatPr defaultRowHeight="15"/>
  <cols>
    <col min="1" max="1" width="37.28515625" customWidth="1"/>
    <col min="2" max="2" width="22.7109375" customWidth="1"/>
  </cols>
  <sheetData>
    <row r="1" spans="1:2">
      <c r="A1" t="s">
        <v>9</v>
      </c>
    </row>
    <row r="2" spans="1:2">
      <c r="A2" s="2" t="s">
        <v>1</v>
      </c>
      <c r="B2" s="2" t="s">
        <v>10</v>
      </c>
    </row>
    <row r="3" spans="1:2">
      <c r="A3" t="s">
        <v>8</v>
      </c>
      <c r="B3" s="1">
        <v>46174</v>
      </c>
    </row>
    <row r="4" spans="1:2">
      <c r="A4" t="s">
        <v>11</v>
      </c>
      <c r="B4" s="1">
        <v>46216</v>
      </c>
    </row>
    <row r="5" spans="1:2">
      <c r="A5" t="s">
        <v>12</v>
      </c>
      <c r="B5" s="1">
        <v>46251</v>
      </c>
    </row>
    <row r="6" spans="1:2">
      <c r="A6" t="s">
        <v>13</v>
      </c>
      <c r="B6" s="1">
        <v>46293</v>
      </c>
    </row>
    <row r="7" spans="1:2">
      <c r="A7" t="s">
        <v>14</v>
      </c>
      <c r="B7" s="1">
        <v>46328</v>
      </c>
    </row>
    <row r="8" spans="1:2">
      <c r="A8" t="s">
        <v>5</v>
      </c>
      <c r="B8" s="1">
        <v>46363</v>
      </c>
    </row>
    <row r="9" spans="1:2">
      <c r="A9" t="s">
        <v>15</v>
      </c>
      <c r="B9" s="1">
        <v>46216</v>
      </c>
    </row>
    <row r="10" spans="1:2">
      <c r="A10" t="s">
        <v>16</v>
      </c>
      <c r="B10" s="1">
        <v>46216</v>
      </c>
    </row>
    <row r="11" spans="1:2">
      <c r="A11" t="s">
        <v>17</v>
      </c>
      <c r="B11" s="1">
        <v>46216</v>
      </c>
    </row>
    <row r="12" spans="1:2">
      <c r="A12" t="s">
        <v>18</v>
      </c>
      <c r="B12" s="1">
        <v>46223</v>
      </c>
    </row>
  </sheetData>
  <sheetProtection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AF73E358A85446A686EDAE4AC1497F" ma:contentTypeVersion="14" ma:contentTypeDescription="Create a new document." ma:contentTypeScope="" ma:versionID="f1253d4e73677069ff116347432cc9f4">
  <xsd:schema xmlns:xsd="http://www.w3.org/2001/XMLSchema" xmlns:xs="http://www.w3.org/2001/XMLSchema" xmlns:p="http://schemas.microsoft.com/office/2006/metadata/properties" xmlns:ns2="065ff6cc-b52b-43c5-9633-fd2c6758877f" xmlns:ns3="891649d1-8274-469b-a629-86b9e567aa63" targetNamespace="http://schemas.microsoft.com/office/2006/metadata/properties" ma:root="true" ma:fieldsID="87876f449b67b947577d4f8e23578cc8" ns2:_="" ns3:_="">
    <xsd:import namespace="065ff6cc-b52b-43c5-9633-fd2c6758877f"/>
    <xsd:import namespace="891649d1-8274-469b-a629-86b9e567aa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ff6cc-b52b-43c5-9633-fd2c67588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921d02d-b337-4ce5-bd1c-22d9132a6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649d1-8274-469b-a629-86b9e567aa6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7b547f1-b88a-4135-9fc1-ba42d7acae21}" ma:internalName="TaxCatchAll" ma:showField="CatchAllData" ma:web="891649d1-8274-469b-a629-86b9e567aa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5ff6cc-b52b-43c5-9633-fd2c6758877f">
      <Terms xmlns="http://schemas.microsoft.com/office/infopath/2007/PartnerControls"/>
    </lcf76f155ced4ddcb4097134ff3c332f>
    <TaxCatchAll xmlns="891649d1-8274-469b-a629-86b9e567aa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11406A-8EDF-4B9F-A341-AB15BA072E65}"/>
</file>

<file path=customXml/itemProps2.xml><?xml version="1.0" encoding="utf-8"?>
<ds:datastoreItem xmlns:ds="http://schemas.openxmlformats.org/officeDocument/2006/customXml" ds:itemID="{106CF216-8F6D-4187-8703-C2E4A09BA7C4}"/>
</file>

<file path=customXml/itemProps3.xml><?xml version="1.0" encoding="utf-8"?>
<ds:datastoreItem xmlns:ds="http://schemas.openxmlformats.org/officeDocument/2006/customXml" ds:itemID="{24BB01B8-7DB1-449E-BA84-AAD01F39CFA9}"/>
</file>

<file path=docMetadata/LabelInfo.xml><?xml version="1.0" encoding="utf-8"?>
<clbl:labelList xmlns:clbl="http://schemas.microsoft.com/office/2020/mipLabelMetadata">
  <clbl:label id="{ddaa77bc-0157-46a4-82a6-8fc765694bc9}" enabled="1" method="Standard" siteId="{d1323671-cdbe-4417-b4d4-bdb24b5131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2026-01-09T00:23:10Z</dcterms:created>
  <dcterms:modified xsi:type="dcterms:W3CDTF">2026-02-25T03:07:23Z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0x0101007FAF73E358A85446A686EDAE4AC1497F</vt:lpwstr>
  </property>
  <property fmtid="{D5CDD505-2E9C-101B-9397-08002B2CF9AE}" pid="3" name="MediaServiceImageTags">
    <vt:lpwstr/>
  </property>
</Properties>
</file>